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095" windowHeight="11580"/>
  </bookViews>
  <sheets>
    <sheet name="Madhy Pradesh (2)" sheetId="1" r:id="rId1"/>
  </sheets>
  <definedNames>
    <definedName name="_xlnm.Print_Area" localSheetId="0">'Madhy Pradesh (2)'!$A$1:$I$1294</definedName>
  </definedNames>
  <calcPr calcId="145621"/>
</workbook>
</file>

<file path=xl/calcChain.xml><?xml version="1.0" encoding="utf-8"?>
<calcChain xmlns="http://schemas.openxmlformats.org/spreadsheetml/2006/main">
  <c r="G691" i="1" l="1"/>
  <c r="F741" i="1"/>
  <c r="E625" i="1"/>
  <c r="B32" i="1" l="1"/>
  <c r="B1232" i="1"/>
  <c r="A1232" i="1"/>
  <c r="G1232" i="1" s="1"/>
  <c r="C1061" i="1"/>
  <c r="D1061" i="1"/>
  <c r="K1062" i="1" s="1"/>
  <c r="E1061" i="1"/>
  <c r="C1065" i="1"/>
  <c r="F1065" i="1" s="1"/>
  <c r="C1066" i="1"/>
  <c r="F1066" i="1" s="1"/>
  <c r="C1067" i="1"/>
  <c r="C1068" i="1"/>
  <c r="F1068" i="1" s="1"/>
  <c r="C1069" i="1"/>
  <c r="C1070" i="1"/>
  <c r="F1070" i="1" s="1"/>
  <c r="C1071" i="1"/>
  <c r="C1072" i="1"/>
  <c r="F1072" i="1" s="1"/>
  <c r="C1073" i="1"/>
  <c r="F1073" i="1" s="1"/>
  <c r="C1074" i="1"/>
  <c r="F1074" i="1" s="1"/>
  <c r="C1075" i="1"/>
  <c r="C1076" i="1"/>
  <c r="F1076" i="1" s="1"/>
  <c r="C1077" i="1"/>
  <c r="C1078" i="1"/>
  <c r="F1078" i="1" s="1"/>
  <c r="C1079" i="1"/>
  <c r="C1080" i="1"/>
  <c r="F1080" i="1" s="1"/>
  <c r="C1081" i="1"/>
  <c r="F1081" i="1" s="1"/>
  <c r="C1082" i="1"/>
  <c r="F1082" i="1" s="1"/>
  <c r="C1083" i="1"/>
  <c r="C1084" i="1"/>
  <c r="F1084" i="1" s="1"/>
  <c r="C1085" i="1"/>
  <c r="C1086" i="1"/>
  <c r="F1086" i="1" s="1"/>
  <c r="C1087" i="1"/>
  <c r="C1088" i="1"/>
  <c r="F1088" i="1" s="1"/>
  <c r="C1089" i="1"/>
  <c r="F1089" i="1" s="1"/>
  <c r="C1090" i="1"/>
  <c r="F1090" i="1" s="1"/>
  <c r="C1091" i="1"/>
  <c r="C1092" i="1"/>
  <c r="F1092" i="1" s="1"/>
  <c r="C1093" i="1"/>
  <c r="C1094" i="1"/>
  <c r="F1094" i="1" s="1"/>
  <c r="C1095" i="1"/>
  <c r="C1096" i="1"/>
  <c r="F1096" i="1" s="1"/>
  <c r="C1097" i="1"/>
  <c r="F1097" i="1" s="1"/>
  <c r="C1098" i="1"/>
  <c r="F1098" i="1" s="1"/>
  <c r="C1099" i="1"/>
  <c r="C1100" i="1"/>
  <c r="F1100" i="1" s="1"/>
  <c r="C1101" i="1"/>
  <c r="C1102" i="1"/>
  <c r="F1102" i="1" s="1"/>
  <c r="C1103" i="1"/>
  <c r="C1104" i="1"/>
  <c r="F1104" i="1" s="1"/>
  <c r="C1105" i="1"/>
  <c r="F1105" i="1" s="1"/>
  <c r="D1282" i="1"/>
  <c r="E1281" i="1"/>
  <c r="E1280" i="1"/>
  <c r="G1279" i="1"/>
  <c r="E1250" i="1"/>
  <c r="C1256" i="1" s="1"/>
  <c r="D1250" i="1"/>
  <c r="D1256" i="1" s="1"/>
  <c r="D1227" i="1"/>
  <c r="C1227" i="1"/>
  <c r="H1232" i="1" s="1"/>
  <c r="E1226" i="1"/>
  <c r="F1226" i="1" s="1"/>
  <c r="B1226" i="1"/>
  <c r="E1225" i="1"/>
  <c r="B1225" i="1"/>
  <c r="E1224" i="1"/>
  <c r="F1224" i="1" s="1"/>
  <c r="B1224" i="1"/>
  <c r="A1230" i="1" s="1"/>
  <c r="E1213" i="1"/>
  <c r="E1212" i="1"/>
  <c r="E1214" i="1" s="1"/>
  <c r="E1216" i="1" s="1"/>
  <c r="E1205" i="1"/>
  <c r="C1205" i="1"/>
  <c r="C1200" i="1"/>
  <c r="D1196" i="1"/>
  <c r="C1196" i="1"/>
  <c r="E1195" i="1"/>
  <c r="F1195" i="1" s="1"/>
  <c r="E1194" i="1"/>
  <c r="F1194" i="1" s="1"/>
  <c r="E1193" i="1"/>
  <c r="F1193" i="1" s="1"/>
  <c r="E1182" i="1"/>
  <c r="E1181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E1116" i="1"/>
  <c r="C1115" i="1"/>
  <c r="F1115" i="1" s="1"/>
  <c r="B1115" i="1"/>
  <c r="C1114" i="1"/>
  <c r="F1114" i="1" s="1"/>
  <c r="B1114" i="1"/>
  <c r="C1113" i="1"/>
  <c r="F1113" i="1" s="1"/>
  <c r="B1113" i="1"/>
  <c r="C1112" i="1"/>
  <c r="F1112" i="1" s="1"/>
  <c r="B1112" i="1"/>
  <c r="C1111" i="1"/>
  <c r="F1111" i="1" s="1"/>
  <c r="B1111" i="1"/>
  <c r="C1110" i="1"/>
  <c r="F1110" i="1" s="1"/>
  <c r="B1110" i="1"/>
  <c r="C1109" i="1"/>
  <c r="F1109" i="1" s="1"/>
  <c r="B1109" i="1"/>
  <c r="C1108" i="1"/>
  <c r="F1108" i="1" s="1"/>
  <c r="B1108" i="1"/>
  <c r="C1107" i="1"/>
  <c r="F1107" i="1" s="1"/>
  <c r="B1107" i="1"/>
  <c r="C1106" i="1"/>
  <c r="F1106" i="1" s="1"/>
  <c r="B1106" i="1"/>
  <c r="B1105" i="1"/>
  <c r="B1104" i="1"/>
  <c r="F1103" i="1"/>
  <c r="B1103" i="1"/>
  <c r="B1102" i="1"/>
  <c r="F1101" i="1"/>
  <c r="B1101" i="1"/>
  <c r="B1100" i="1"/>
  <c r="F1099" i="1"/>
  <c r="B1099" i="1"/>
  <c r="B1098" i="1"/>
  <c r="B1097" i="1"/>
  <c r="B1096" i="1"/>
  <c r="F1095" i="1"/>
  <c r="B1095" i="1"/>
  <c r="B1094" i="1"/>
  <c r="F1093" i="1"/>
  <c r="B1093" i="1"/>
  <c r="B1092" i="1"/>
  <c r="F1091" i="1"/>
  <c r="B1091" i="1"/>
  <c r="B1090" i="1"/>
  <c r="B1089" i="1"/>
  <c r="B1088" i="1"/>
  <c r="F1087" i="1"/>
  <c r="B1087" i="1"/>
  <c r="B1086" i="1"/>
  <c r="F1085" i="1"/>
  <c r="B1085" i="1"/>
  <c r="B1084" i="1"/>
  <c r="F1083" i="1"/>
  <c r="B1083" i="1"/>
  <c r="B1082" i="1"/>
  <c r="B1081" i="1"/>
  <c r="B1080" i="1"/>
  <c r="F1079" i="1"/>
  <c r="B1079" i="1"/>
  <c r="B1078" i="1"/>
  <c r="F1077" i="1"/>
  <c r="B1077" i="1"/>
  <c r="B1076" i="1"/>
  <c r="F1075" i="1"/>
  <c r="B1075" i="1"/>
  <c r="B1074" i="1"/>
  <c r="B1073" i="1"/>
  <c r="B1072" i="1"/>
  <c r="F1071" i="1"/>
  <c r="B1071" i="1"/>
  <c r="B1070" i="1"/>
  <c r="F1069" i="1"/>
  <c r="B1069" i="1"/>
  <c r="B1068" i="1"/>
  <c r="F1067" i="1"/>
  <c r="B1067" i="1"/>
  <c r="B1066" i="1"/>
  <c r="B1065" i="1"/>
  <c r="F1060" i="1"/>
  <c r="D1115" i="1" s="1"/>
  <c r="G1115" i="1" s="1"/>
  <c r="H1115" i="1" s="1"/>
  <c r="B1060" i="1"/>
  <c r="F1059" i="1"/>
  <c r="D1114" i="1" s="1"/>
  <c r="G1114" i="1" s="1"/>
  <c r="B1059" i="1"/>
  <c r="F1058" i="1"/>
  <c r="D1113" i="1" s="1"/>
  <c r="G1113" i="1" s="1"/>
  <c r="H1113" i="1" s="1"/>
  <c r="B1058" i="1"/>
  <c r="F1057" i="1"/>
  <c r="D1112" i="1" s="1"/>
  <c r="G1112" i="1" s="1"/>
  <c r="B1057" i="1"/>
  <c r="F1056" i="1"/>
  <c r="D1111" i="1" s="1"/>
  <c r="G1111" i="1" s="1"/>
  <c r="H1111" i="1" s="1"/>
  <c r="B1056" i="1"/>
  <c r="F1055" i="1"/>
  <c r="D1110" i="1" s="1"/>
  <c r="G1110" i="1" s="1"/>
  <c r="B1055" i="1"/>
  <c r="F1054" i="1"/>
  <c r="D1109" i="1" s="1"/>
  <c r="G1109" i="1" s="1"/>
  <c r="H1109" i="1" s="1"/>
  <c r="B1054" i="1"/>
  <c r="F1053" i="1"/>
  <c r="D1108" i="1" s="1"/>
  <c r="G1108" i="1" s="1"/>
  <c r="B1053" i="1"/>
  <c r="F1052" i="1"/>
  <c r="D1107" i="1" s="1"/>
  <c r="G1107" i="1" s="1"/>
  <c r="H1107" i="1" s="1"/>
  <c r="B1052" i="1"/>
  <c r="F1051" i="1"/>
  <c r="D1106" i="1" s="1"/>
  <c r="G1106" i="1" s="1"/>
  <c r="B1051" i="1"/>
  <c r="F1050" i="1"/>
  <c r="B1050" i="1"/>
  <c r="F1049" i="1"/>
  <c r="B1049" i="1"/>
  <c r="F1048" i="1"/>
  <c r="B1048" i="1"/>
  <c r="F1047" i="1"/>
  <c r="B1047" i="1"/>
  <c r="F1046" i="1"/>
  <c r="D1101" i="1" s="1"/>
  <c r="B1046" i="1"/>
  <c r="F1045" i="1"/>
  <c r="B1045" i="1"/>
  <c r="F1044" i="1"/>
  <c r="D1099" i="1" s="1"/>
  <c r="B1044" i="1"/>
  <c r="F1043" i="1"/>
  <c r="B1043" i="1"/>
  <c r="F1042" i="1"/>
  <c r="D1097" i="1" s="1"/>
  <c r="B1042" i="1"/>
  <c r="F1041" i="1"/>
  <c r="B1041" i="1"/>
  <c r="F1040" i="1"/>
  <c r="G1040" i="1" s="1"/>
  <c r="B1040" i="1"/>
  <c r="F1039" i="1"/>
  <c r="B1039" i="1"/>
  <c r="F1038" i="1"/>
  <c r="B1038" i="1"/>
  <c r="F1037" i="1"/>
  <c r="B1037" i="1"/>
  <c r="F1036" i="1"/>
  <c r="D1091" i="1" s="1"/>
  <c r="B1036" i="1"/>
  <c r="F1035" i="1"/>
  <c r="B1035" i="1"/>
  <c r="F1034" i="1"/>
  <c r="D1089" i="1" s="1"/>
  <c r="B1034" i="1"/>
  <c r="F1033" i="1"/>
  <c r="B1033" i="1"/>
  <c r="F1032" i="1"/>
  <c r="D1087" i="1" s="1"/>
  <c r="B1032" i="1"/>
  <c r="F1031" i="1"/>
  <c r="B1031" i="1"/>
  <c r="G1030" i="1"/>
  <c r="F1030" i="1"/>
  <c r="B1030" i="1"/>
  <c r="F1029" i="1"/>
  <c r="B1029" i="1"/>
  <c r="F1028" i="1"/>
  <c r="B1028" i="1"/>
  <c r="F1027" i="1"/>
  <c r="B1027" i="1"/>
  <c r="F1026" i="1"/>
  <c r="B1026" i="1"/>
  <c r="F1025" i="1"/>
  <c r="B1025" i="1"/>
  <c r="F1024" i="1"/>
  <c r="D1079" i="1" s="1"/>
  <c r="B1024" i="1"/>
  <c r="F1023" i="1"/>
  <c r="B1023" i="1"/>
  <c r="F1022" i="1"/>
  <c r="D1077" i="1" s="1"/>
  <c r="B1022" i="1"/>
  <c r="F1021" i="1"/>
  <c r="B1021" i="1"/>
  <c r="F1020" i="1"/>
  <c r="G1020" i="1" s="1"/>
  <c r="B1020" i="1"/>
  <c r="F1019" i="1"/>
  <c r="B1019" i="1"/>
  <c r="F1018" i="1"/>
  <c r="B1018" i="1"/>
  <c r="F1017" i="1"/>
  <c r="B1017" i="1"/>
  <c r="F1016" i="1"/>
  <c r="B1016" i="1"/>
  <c r="F1015" i="1"/>
  <c r="B1015" i="1"/>
  <c r="F1014" i="1"/>
  <c r="D1069" i="1" s="1"/>
  <c r="B1014" i="1"/>
  <c r="F1013" i="1"/>
  <c r="B1013" i="1"/>
  <c r="F1012" i="1"/>
  <c r="D1067" i="1" s="1"/>
  <c r="B1012" i="1"/>
  <c r="F1011" i="1"/>
  <c r="B1011" i="1"/>
  <c r="F1010" i="1"/>
  <c r="D1065" i="1" s="1"/>
  <c r="B1010" i="1"/>
  <c r="D1005" i="1"/>
  <c r="C1004" i="1"/>
  <c r="E1004" i="1" s="1"/>
  <c r="B1004" i="1"/>
  <c r="C1003" i="1"/>
  <c r="E1003" i="1" s="1"/>
  <c r="D1173" i="1" s="1"/>
  <c r="B1003" i="1"/>
  <c r="E1002" i="1"/>
  <c r="D1172" i="1" s="1"/>
  <c r="C1002" i="1"/>
  <c r="B1002" i="1"/>
  <c r="C1001" i="1"/>
  <c r="E1001" i="1" s="1"/>
  <c r="D1171" i="1" s="1"/>
  <c r="B1001" i="1"/>
  <c r="C1000" i="1"/>
  <c r="E1000" i="1" s="1"/>
  <c r="D1170" i="1" s="1"/>
  <c r="B1000" i="1"/>
  <c r="C999" i="1"/>
  <c r="E999" i="1" s="1"/>
  <c r="D1169" i="1" s="1"/>
  <c r="B999" i="1"/>
  <c r="C998" i="1"/>
  <c r="E998" i="1" s="1"/>
  <c r="D1168" i="1" s="1"/>
  <c r="B998" i="1"/>
  <c r="C997" i="1"/>
  <c r="E997" i="1" s="1"/>
  <c r="D1167" i="1" s="1"/>
  <c r="B997" i="1"/>
  <c r="C996" i="1"/>
  <c r="E996" i="1" s="1"/>
  <c r="D1166" i="1" s="1"/>
  <c r="B996" i="1"/>
  <c r="C995" i="1"/>
  <c r="E995" i="1" s="1"/>
  <c r="D1165" i="1" s="1"/>
  <c r="B995" i="1"/>
  <c r="C994" i="1"/>
  <c r="E994" i="1" s="1"/>
  <c r="D1164" i="1" s="1"/>
  <c r="B994" i="1"/>
  <c r="C993" i="1"/>
  <c r="E993" i="1" s="1"/>
  <c r="D1163" i="1" s="1"/>
  <c r="B993" i="1"/>
  <c r="C992" i="1"/>
  <c r="E992" i="1" s="1"/>
  <c r="D1162" i="1" s="1"/>
  <c r="B992" i="1"/>
  <c r="C991" i="1"/>
  <c r="E991" i="1" s="1"/>
  <c r="D1161" i="1" s="1"/>
  <c r="B991" i="1"/>
  <c r="C990" i="1"/>
  <c r="E990" i="1" s="1"/>
  <c r="D1160" i="1" s="1"/>
  <c r="B990" i="1"/>
  <c r="C989" i="1"/>
  <c r="E989" i="1" s="1"/>
  <c r="D1159" i="1" s="1"/>
  <c r="B989" i="1"/>
  <c r="C988" i="1"/>
  <c r="E988" i="1" s="1"/>
  <c r="D1158" i="1" s="1"/>
  <c r="B988" i="1"/>
  <c r="C987" i="1"/>
  <c r="E987" i="1" s="1"/>
  <c r="D1157" i="1" s="1"/>
  <c r="B987" i="1"/>
  <c r="C986" i="1"/>
  <c r="E986" i="1" s="1"/>
  <c r="D1156" i="1" s="1"/>
  <c r="B986" i="1"/>
  <c r="C985" i="1"/>
  <c r="E985" i="1" s="1"/>
  <c r="D1155" i="1" s="1"/>
  <c r="B985" i="1"/>
  <c r="C984" i="1"/>
  <c r="E984" i="1" s="1"/>
  <c r="D1154" i="1" s="1"/>
  <c r="B984" i="1"/>
  <c r="C983" i="1"/>
  <c r="E983" i="1" s="1"/>
  <c r="D1153" i="1" s="1"/>
  <c r="B983" i="1"/>
  <c r="C982" i="1"/>
  <c r="E982" i="1" s="1"/>
  <c r="D1152" i="1" s="1"/>
  <c r="B982" i="1"/>
  <c r="C981" i="1"/>
  <c r="E981" i="1" s="1"/>
  <c r="D1151" i="1" s="1"/>
  <c r="B981" i="1"/>
  <c r="C980" i="1"/>
  <c r="E980" i="1" s="1"/>
  <c r="D1150" i="1" s="1"/>
  <c r="B980" i="1"/>
  <c r="C979" i="1"/>
  <c r="E979" i="1" s="1"/>
  <c r="D1149" i="1" s="1"/>
  <c r="B979" i="1"/>
  <c r="C978" i="1"/>
  <c r="E978" i="1" s="1"/>
  <c r="D1148" i="1" s="1"/>
  <c r="B978" i="1"/>
  <c r="C977" i="1"/>
  <c r="E977" i="1" s="1"/>
  <c r="D1147" i="1" s="1"/>
  <c r="B977" i="1"/>
  <c r="C976" i="1"/>
  <c r="E976" i="1" s="1"/>
  <c r="D1146" i="1" s="1"/>
  <c r="B976" i="1"/>
  <c r="C975" i="1"/>
  <c r="E975" i="1" s="1"/>
  <c r="D1145" i="1" s="1"/>
  <c r="B975" i="1"/>
  <c r="C974" i="1"/>
  <c r="E974" i="1" s="1"/>
  <c r="D1144" i="1" s="1"/>
  <c r="B974" i="1"/>
  <c r="C973" i="1"/>
  <c r="E973" i="1" s="1"/>
  <c r="D1143" i="1" s="1"/>
  <c r="B973" i="1"/>
  <c r="C972" i="1"/>
  <c r="E972" i="1" s="1"/>
  <c r="D1142" i="1" s="1"/>
  <c r="B972" i="1"/>
  <c r="C971" i="1"/>
  <c r="E971" i="1" s="1"/>
  <c r="D1141" i="1" s="1"/>
  <c r="B971" i="1"/>
  <c r="C970" i="1"/>
  <c r="E970" i="1" s="1"/>
  <c r="D1140" i="1" s="1"/>
  <c r="B970" i="1"/>
  <c r="C969" i="1"/>
  <c r="E969" i="1" s="1"/>
  <c r="D1139" i="1" s="1"/>
  <c r="B969" i="1"/>
  <c r="C968" i="1"/>
  <c r="E968" i="1" s="1"/>
  <c r="D1138" i="1" s="1"/>
  <c r="B968" i="1"/>
  <c r="C967" i="1"/>
  <c r="E967" i="1" s="1"/>
  <c r="D1137" i="1" s="1"/>
  <c r="B967" i="1"/>
  <c r="C966" i="1"/>
  <c r="E966" i="1" s="1"/>
  <c r="D1136" i="1" s="1"/>
  <c r="B966" i="1"/>
  <c r="C965" i="1"/>
  <c r="E965" i="1" s="1"/>
  <c r="D1135" i="1" s="1"/>
  <c r="B965" i="1"/>
  <c r="C964" i="1"/>
  <c r="E964" i="1" s="1"/>
  <c r="D1134" i="1" s="1"/>
  <c r="B964" i="1"/>
  <c r="C963" i="1"/>
  <c r="E963" i="1" s="1"/>
  <c r="D1133" i="1" s="1"/>
  <c r="B963" i="1"/>
  <c r="C962" i="1"/>
  <c r="E962" i="1" s="1"/>
  <c r="D1132" i="1" s="1"/>
  <c r="B962" i="1"/>
  <c r="C961" i="1"/>
  <c r="E961" i="1" s="1"/>
  <c r="D1131" i="1" s="1"/>
  <c r="B961" i="1"/>
  <c r="C960" i="1"/>
  <c r="E960" i="1" s="1"/>
  <c r="D1130" i="1" s="1"/>
  <c r="B960" i="1"/>
  <c r="C959" i="1"/>
  <c r="E959" i="1" s="1"/>
  <c r="D1129" i="1" s="1"/>
  <c r="B959" i="1"/>
  <c r="C958" i="1"/>
  <c r="E958" i="1" s="1"/>
  <c r="D1128" i="1" s="1"/>
  <c r="B958" i="1"/>
  <c r="C957" i="1"/>
  <c r="E957" i="1" s="1"/>
  <c r="D1127" i="1" s="1"/>
  <c r="B957" i="1"/>
  <c r="C956" i="1"/>
  <c r="E956" i="1" s="1"/>
  <c r="D1126" i="1" s="1"/>
  <c r="B956" i="1"/>
  <c r="C955" i="1"/>
  <c r="E955" i="1" s="1"/>
  <c r="D1125" i="1" s="1"/>
  <c r="B955" i="1"/>
  <c r="C954" i="1"/>
  <c r="E954" i="1" s="1"/>
  <c r="D1124" i="1" s="1"/>
  <c r="B954" i="1"/>
  <c r="D948" i="1"/>
  <c r="D947" i="1"/>
  <c r="E942" i="1"/>
  <c r="D941" i="1"/>
  <c r="F941" i="1" s="1"/>
  <c r="C941" i="1"/>
  <c r="B941" i="1"/>
  <c r="D940" i="1"/>
  <c r="F940" i="1" s="1"/>
  <c r="C940" i="1"/>
  <c r="B940" i="1"/>
  <c r="D939" i="1"/>
  <c r="F939" i="1" s="1"/>
  <c r="C939" i="1"/>
  <c r="B939" i="1"/>
  <c r="D938" i="1"/>
  <c r="F938" i="1" s="1"/>
  <c r="C938" i="1"/>
  <c r="B938" i="1"/>
  <c r="D937" i="1"/>
  <c r="F937" i="1" s="1"/>
  <c r="C937" i="1"/>
  <c r="B937" i="1"/>
  <c r="D936" i="1"/>
  <c r="F936" i="1" s="1"/>
  <c r="C936" i="1"/>
  <c r="B936" i="1"/>
  <c r="D935" i="1"/>
  <c r="F935" i="1" s="1"/>
  <c r="C935" i="1"/>
  <c r="B935" i="1"/>
  <c r="D934" i="1"/>
  <c r="F934" i="1" s="1"/>
  <c r="C934" i="1"/>
  <c r="B934" i="1"/>
  <c r="D933" i="1"/>
  <c r="F933" i="1" s="1"/>
  <c r="C933" i="1"/>
  <c r="B933" i="1"/>
  <c r="D932" i="1"/>
  <c r="F932" i="1" s="1"/>
  <c r="C932" i="1"/>
  <c r="B932" i="1"/>
  <c r="D931" i="1"/>
  <c r="F931" i="1" s="1"/>
  <c r="C931" i="1"/>
  <c r="B931" i="1"/>
  <c r="D930" i="1"/>
  <c r="F930" i="1" s="1"/>
  <c r="C930" i="1"/>
  <c r="B930" i="1"/>
  <c r="D929" i="1"/>
  <c r="F929" i="1" s="1"/>
  <c r="C929" i="1"/>
  <c r="B929" i="1"/>
  <c r="D928" i="1"/>
  <c r="F928" i="1" s="1"/>
  <c r="C928" i="1"/>
  <c r="B928" i="1"/>
  <c r="D927" i="1"/>
  <c r="F927" i="1" s="1"/>
  <c r="C927" i="1"/>
  <c r="B927" i="1"/>
  <c r="D926" i="1"/>
  <c r="F926" i="1" s="1"/>
  <c r="C926" i="1"/>
  <c r="B926" i="1"/>
  <c r="D925" i="1"/>
  <c r="F925" i="1" s="1"/>
  <c r="C925" i="1"/>
  <c r="B925" i="1"/>
  <c r="D924" i="1"/>
  <c r="F924" i="1" s="1"/>
  <c r="C924" i="1"/>
  <c r="B924" i="1"/>
  <c r="D923" i="1"/>
  <c r="F923" i="1" s="1"/>
  <c r="C923" i="1"/>
  <c r="B923" i="1"/>
  <c r="D922" i="1"/>
  <c r="F922" i="1" s="1"/>
  <c r="C922" i="1"/>
  <c r="B922" i="1"/>
  <c r="D921" i="1"/>
  <c r="F921" i="1" s="1"/>
  <c r="C921" i="1"/>
  <c r="B921" i="1"/>
  <c r="D920" i="1"/>
  <c r="F920" i="1" s="1"/>
  <c r="C920" i="1"/>
  <c r="B920" i="1"/>
  <c r="D919" i="1"/>
  <c r="F919" i="1" s="1"/>
  <c r="C919" i="1"/>
  <c r="B919" i="1"/>
  <c r="D918" i="1"/>
  <c r="F918" i="1" s="1"/>
  <c r="C918" i="1"/>
  <c r="B918" i="1"/>
  <c r="D917" i="1"/>
  <c r="F917" i="1" s="1"/>
  <c r="C917" i="1"/>
  <c r="B917" i="1"/>
  <c r="D916" i="1"/>
  <c r="F916" i="1" s="1"/>
  <c r="C916" i="1"/>
  <c r="B916" i="1"/>
  <c r="D915" i="1"/>
  <c r="F915" i="1" s="1"/>
  <c r="C915" i="1"/>
  <c r="B915" i="1"/>
  <c r="D914" i="1"/>
  <c r="F914" i="1" s="1"/>
  <c r="C914" i="1"/>
  <c r="B914" i="1"/>
  <c r="D913" i="1"/>
  <c r="F913" i="1" s="1"/>
  <c r="C913" i="1"/>
  <c r="B913" i="1"/>
  <c r="D912" i="1"/>
  <c r="F912" i="1" s="1"/>
  <c r="C912" i="1"/>
  <c r="B912" i="1"/>
  <c r="D911" i="1"/>
  <c r="F911" i="1" s="1"/>
  <c r="C911" i="1"/>
  <c r="B911" i="1"/>
  <c r="D910" i="1"/>
  <c r="F910" i="1" s="1"/>
  <c r="C910" i="1"/>
  <c r="B910" i="1"/>
  <c r="D909" i="1"/>
  <c r="F909" i="1" s="1"/>
  <c r="C909" i="1"/>
  <c r="B909" i="1"/>
  <c r="D908" i="1"/>
  <c r="F908" i="1" s="1"/>
  <c r="C908" i="1"/>
  <c r="B908" i="1"/>
  <c r="D907" i="1"/>
  <c r="F907" i="1" s="1"/>
  <c r="C907" i="1"/>
  <c r="B907" i="1"/>
  <c r="D906" i="1"/>
  <c r="F906" i="1" s="1"/>
  <c r="C906" i="1"/>
  <c r="B906" i="1"/>
  <c r="D905" i="1"/>
  <c r="F905" i="1" s="1"/>
  <c r="C905" i="1"/>
  <c r="B905" i="1"/>
  <c r="D904" i="1"/>
  <c r="F904" i="1" s="1"/>
  <c r="C904" i="1"/>
  <c r="B904" i="1"/>
  <c r="D903" i="1"/>
  <c r="F903" i="1" s="1"/>
  <c r="C903" i="1"/>
  <c r="B903" i="1"/>
  <c r="D902" i="1"/>
  <c r="F902" i="1" s="1"/>
  <c r="C902" i="1"/>
  <c r="B902" i="1"/>
  <c r="D901" i="1"/>
  <c r="F901" i="1" s="1"/>
  <c r="C901" i="1"/>
  <c r="B901" i="1"/>
  <c r="D900" i="1"/>
  <c r="F900" i="1" s="1"/>
  <c r="C900" i="1"/>
  <c r="B900" i="1"/>
  <c r="D899" i="1"/>
  <c r="F899" i="1" s="1"/>
  <c r="C899" i="1"/>
  <c r="B899" i="1"/>
  <c r="D898" i="1"/>
  <c r="F898" i="1" s="1"/>
  <c r="C898" i="1"/>
  <c r="B898" i="1"/>
  <c r="D897" i="1"/>
  <c r="F897" i="1" s="1"/>
  <c r="C897" i="1"/>
  <c r="B897" i="1"/>
  <c r="D896" i="1"/>
  <c r="F896" i="1" s="1"/>
  <c r="C896" i="1"/>
  <c r="B896" i="1"/>
  <c r="D895" i="1"/>
  <c r="F895" i="1" s="1"/>
  <c r="C895" i="1"/>
  <c r="B895" i="1"/>
  <c r="D894" i="1"/>
  <c r="F894" i="1" s="1"/>
  <c r="C894" i="1"/>
  <c r="B894" i="1"/>
  <c r="D893" i="1"/>
  <c r="F893" i="1" s="1"/>
  <c r="C893" i="1"/>
  <c r="B893" i="1"/>
  <c r="D892" i="1"/>
  <c r="F892" i="1" s="1"/>
  <c r="C892" i="1"/>
  <c r="B892" i="1"/>
  <c r="D891" i="1"/>
  <c r="F891" i="1" s="1"/>
  <c r="C891" i="1"/>
  <c r="B891" i="1"/>
  <c r="C885" i="1"/>
  <c r="C880" i="1"/>
  <c r="C879" i="1" s="1"/>
  <c r="B879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C822" i="1"/>
  <c r="C889" i="1" s="1"/>
  <c r="C952" i="1" s="1"/>
  <c r="D818" i="1"/>
  <c r="B885" i="1" s="1"/>
  <c r="D885" i="1" s="1"/>
  <c r="C818" i="1"/>
  <c r="E817" i="1"/>
  <c r="B817" i="1"/>
  <c r="E816" i="1"/>
  <c r="B816" i="1"/>
  <c r="E815" i="1"/>
  <c r="B815" i="1"/>
  <c r="E814" i="1"/>
  <c r="B814" i="1"/>
  <c r="E813" i="1"/>
  <c r="B813" i="1"/>
  <c r="E812" i="1"/>
  <c r="B812" i="1"/>
  <c r="E811" i="1"/>
  <c r="B811" i="1"/>
  <c r="E810" i="1"/>
  <c r="B810" i="1"/>
  <c r="E809" i="1"/>
  <c r="B809" i="1"/>
  <c r="E808" i="1"/>
  <c r="B808" i="1"/>
  <c r="E807" i="1"/>
  <c r="B807" i="1"/>
  <c r="E806" i="1"/>
  <c r="B806" i="1"/>
  <c r="E805" i="1"/>
  <c r="B805" i="1"/>
  <c r="E804" i="1"/>
  <c r="B804" i="1"/>
  <c r="E803" i="1"/>
  <c r="B803" i="1"/>
  <c r="E802" i="1"/>
  <c r="B802" i="1"/>
  <c r="E801" i="1"/>
  <c r="B801" i="1"/>
  <c r="E800" i="1"/>
  <c r="B800" i="1"/>
  <c r="E799" i="1"/>
  <c r="B799" i="1"/>
  <c r="E798" i="1"/>
  <c r="B798" i="1"/>
  <c r="E797" i="1"/>
  <c r="B797" i="1"/>
  <c r="E796" i="1"/>
  <c r="B796" i="1"/>
  <c r="E795" i="1"/>
  <c r="B795" i="1"/>
  <c r="E794" i="1"/>
  <c r="B794" i="1"/>
  <c r="E793" i="1"/>
  <c r="B793" i="1"/>
  <c r="E792" i="1"/>
  <c r="B792" i="1"/>
  <c r="E791" i="1"/>
  <c r="B791" i="1"/>
  <c r="E790" i="1"/>
  <c r="B790" i="1"/>
  <c r="E789" i="1"/>
  <c r="B789" i="1"/>
  <c r="E788" i="1"/>
  <c r="B788" i="1"/>
  <c r="E787" i="1"/>
  <c r="B787" i="1"/>
  <c r="E786" i="1"/>
  <c r="B786" i="1"/>
  <c r="E785" i="1"/>
  <c r="B785" i="1"/>
  <c r="E784" i="1"/>
  <c r="B784" i="1"/>
  <c r="E783" i="1"/>
  <c r="B783" i="1"/>
  <c r="E782" i="1"/>
  <c r="B782" i="1"/>
  <c r="E781" i="1"/>
  <c r="B781" i="1"/>
  <c r="E780" i="1"/>
  <c r="B780" i="1"/>
  <c r="E779" i="1"/>
  <c r="B779" i="1"/>
  <c r="E778" i="1"/>
  <c r="B778" i="1"/>
  <c r="E777" i="1"/>
  <c r="B777" i="1"/>
  <c r="E776" i="1"/>
  <c r="B776" i="1"/>
  <c r="E775" i="1"/>
  <c r="B775" i="1"/>
  <c r="E774" i="1"/>
  <c r="B774" i="1"/>
  <c r="E773" i="1"/>
  <c r="B773" i="1"/>
  <c r="E772" i="1"/>
  <c r="B772" i="1"/>
  <c r="E771" i="1"/>
  <c r="B771" i="1"/>
  <c r="E770" i="1"/>
  <c r="B770" i="1"/>
  <c r="E769" i="1"/>
  <c r="B769" i="1"/>
  <c r="E768" i="1"/>
  <c r="B768" i="1"/>
  <c r="E767" i="1"/>
  <c r="B767" i="1"/>
  <c r="E752" i="1"/>
  <c r="E751" i="1"/>
  <c r="E742" i="1"/>
  <c r="D742" i="1"/>
  <c r="C742" i="1"/>
  <c r="B742" i="1"/>
  <c r="H741" i="1"/>
  <c r="G741" i="1"/>
  <c r="A741" i="1"/>
  <c r="N740" i="1"/>
  <c r="I740" i="1"/>
  <c r="J740" i="1" s="1"/>
  <c r="H740" i="1"/>
  <c r="G740" i="1"/>
  <c r="F740" i="1"/>
  <c r="A740" i="1"/>
  <c r="N739" i="1"/>
  <c r="I739" i="1"/>
  <c r="J739" i="1" s="1"/>
  <c r="H739" i="1"/>
  <c r="G739" i="1"/>
  <c r="F739" i="1"/>
  <c r="A739" i="1"/>
  <c r="N738" i="1"/>
  <c r="I738" i="1"/>
  <c r="J738" i="1" s="1"/>
  <c r="H738" i="1"/>
  <c r="G738" i="1"/>
  <c r="F738" i="1"/>
  <c r="A738" i="1"/>
  <c r="N737" i="1"/>
  <c r="I737" i="1"/>
  <c r="J737" i="1" s="1"/>
  <c r="H737" i="1"/>
  <c r="G737" i="1"/>
  <c r="F737" i="1"/>
  <c r="A737" i="1"/>
  <c r="N736" i="1"/>
  <c r="I736" i="1"/>
  <c r="J736" i="1" s="1"/>
  <c r="H736" i="1"/>
  <c r="G736" i="1"/>
  <c r="F736" i="1"/>
  <c r="A736" i="1"/>
  <c r="N735" i="1"/>
  <c r="I735" i="1"/>
  <c r="J735" i="1" s="1"/>
  <c r="H735" i="1"/>
  <c r="G735" i="1"/>
  <c r="F735" i="1"/>
  <c r="A735" i="1"/>
  <c r="N734" i="1"/>
  <c r="I734" i="1"/>
  <c r="J734" i="1" s="1"/>
  <c r="H734" i="1"/>
  <c r="G734" i="1"/>
  <c r="F734" i="1"/>
  <c r="A734" i="1"/>
  <c r="N733" i="1"/>
  <c r="I733" i="1"/>
  <c r="J733" i="1" s="1"/>
  <c r="H733" i="1"/>
  <c r="G733" i="1"/>
  <c r="F733" i="1"/>
  <c r="A733" i="1"/>
  <c r="N732" i="1"/>
  <c r="I732" i="1"/>
  <c r="J732" i="1" s="1"/>
  <c r="H732" i="1"/>
  <c r="G732" i="1"/>
  <c r="F732" i="1"/>
  <c r="A732" i="1"/>
  <c r="N731" i="1"/>
  <c r="I731" i="1"/>
  <c r="J731" i="1" s="1"/>
  <c r="J743" i="1" s="1"/>
  <c r="H731" i="1"/>
  <c r="G731" i="1"/>
  <c r="F731" i="1"/>
  <c r="A731" i="1"/>
  <c r="N730" i="1"/>
  <c r="I730" i="1"/>
  <c r="H730" i="1"/>
  <c r="G730" i="1"/>
  <c r="F730" i="1"/>
  <c r="A730" i="1"/>
  <c r="N729" i="1"/>
  <c r="I729" i="1"/>
  <c r="H729" i="1"/>
  <c r="G729" i="1"/>
  <c r="F729" i="1"/>
  <c r="A729" i="1"/>
  <c r="N728" i="1"/>
  <c r="I728" i="1"/>
  <c r="H728" i="1"/>
  <c r="G728" i="1"/>
  <c r="F728" i="1"/>
  <c r="A728" i="1"/>
  <c r="N727" i="1"/>
  <c r="I727" i="1"/>
  <c r="H727" i="1"/>
  <c r="G727" i="1"/>
  <c r="F727" i="1"/>
  <c r="A727" i="1"/>
  <c r="N726" i="1"/>
  <c r="I726" i="1"/>
  <c r="H726" i="1"/>
  <c r="G726" i="1"/>
  <c r="F726" i="1"/>
  <c r="A726" i="1"/>
  <c r="N725" i="1"/>
  <c r="I725" i="1"/>
  <c r="H725" i="1"/>
  <c r="G725" i="1"/>
  <c r="F725" i="1"/>
  <c r="A725" i="1"/>
  <c r="N724" i="1"/>
  <c r="I724" i="1"/>
  <c r="H724" i="1"/>
  <c r="G724" i="1"/>
  <c r="F724" i="1"/>
  <c r="A724" i="1"/>
  <c r="N723" i="1"/>
  <c r="I723" i="1"/>
  <c r="H723" i="1"/>
  <c r="G723" i="1"/>
  <c r="F723" i="1"/>
  <c r="A723" i="1"/>
  <c r="N722" i="1"/>
  <c r="I722" i="1"/>
  <c r="H722" i="1"/>
  <c r="G722" i="1"/>
  <c r="F722" i="1"/>
  <c r="A722" i="1"/>
  <c r="N721" i="1"/>
  <c r="I721" i="1"/>
  <c r="H721" i="1"/>
  <c r="G721" i="1"/>
  <c r="F721" i="1"/>
  <c r="A721" i="1"/>
  <c r="I720" i="1"/>
  <c r="H720" i="1"/>
  <c r="G720" i="1"/>
  <c r="F720" i="1"/>
  <c r="A720" i="1"/>
  <c r="I719" i="1"/>
  <c r="H719" i="1"/>
  <c r="G719" i="1"/>
  <c r="F719" i="1"/>
  <c r="A719" i="1"/>
  <c r="I718" i="1"/>
  <c r="H718" i="1"/>
  <c r="G718" i="1"/>
  <c r="F718" i="1"/>
  <c r="A718" i="1"/>
  <c r="I717" i="1"/>
  <c r="H717" i="1"/>
  <c r="G717" i="1"/>
  <c r="F717" i="1"/>
  <c r="A717" i="1"/>
  <c r="I716" i="1"/>
  <c r="H716" i="1"/>
  <c r="G716" i="1"/>
  <c r="F716" i="1"/>
  <c r="A716" i="1"/>
  <c r="I715" i="1"/>
  <c r="H715" i="1"/>
  <c r="G715" i="1"/>
  <c r="F715" i="1"/>
  <c r="A715" i="1"/>
  <c r="I714" i="1"/>
  <c r="H714" i="1"/>
  <c r="G714" i="1"/>
  <c r="F714" i="1"/>
  <c r="A714" i="1"/>
  <c r="I713" i="1"/>
  <c r="H713" i="1"/>
  <c r="G713" i="1"/>
  <c r="F713" i="1"/>
  <c r="A713" i="1"/>
  <c r="I712" i="1"/>
  <c r="H712" i="1"/>
  <c r="G712" i="1"/>
  <c r="F712" i="1"/>
  <c r="A712" i="1"/>
  <c r="I711" i="1"/>
  <c r="H711" i="1"/>
  <c r="G711" i="1"/>
  <c r="F711" i="1"/>
  <c r="A711" i="1"/>
  <c r="I710" i="1"/>
  <c r="H710" i="1"/>
  <c r="G710" i="1"/>
  <c r="F710" i="1"/>
  <c r="A710" i="1"/>
  <c r="I709" i="1"/>
  <c r="H709" i="1"/>
  <c r="G709" i="1"/>
  <c r="F709" i="1"/>
  <c r="A709" i="1"/>
  <c r="I708" i="1"/>
  <c r="H708" i="1"/>
  <c r="G708" i="1"/>
  <c r="F708" i="1"/>
  <c r="A708" i="1"/>
  <c r="I707" i="1"/>
  <c r="H707" i="1"/>
  <c r="G707" i="1"/>
  <c r="F707" i="1"/>
  <c r="A707" i="1"/>
  <c r="I706" i="1"/>
  <c r="H706" i="1"/>
  <c r="G706" i="1"/>
  <c r="F706" i="1"/>
  <c r="A706" i="1"/>
  <c r="I705" i="1"/>
  <c r="H705" i="1"/>
  <c r="G705" i="1"/>
  <c r="F705" i="1"/>
  <c r="A705" i="1"/>
  <c r="I704" i="1"/>
  <c r="H704" i="1"/>
  <c r="G704" i="1"/>
  <c r="F704" i="1"/>
  <c r="A704" i="1"/>
  <c r="I703" i="1"/>
  <c r="H703" i="1"/>
  <c r="G703" i="1"/>
  <c r="F703" i="1"/>
  <c r="A703" i="1"/>
  <c r="I702" i="1"/>
  <c r="H702" i="1"/>
  <c r="G702" i="1"/>
  <c r="F702" i="1"/>
  <c r="A702" i="1"/>
  <c r="I701" i="1"/>
  <c r="H701" i="1"/>
  <c r="G701" i="1"/>
  <c r="F701" i="1"/>
  <c r="A701" i="1"/>
  <c r="I700" i="1"/>
  <c r="H700" i="1"/>
  <c r="G700" i="1"/>
  <c r="F700" i="1"/>
  <c r="A700" i="1"/>
  <c r="I699" i="1"/>
  <c r="H699" i="1"/>
  <c r="G699" i="1"/>
  <c r="F699" i="1"/>
  <c r="A699" i="1"/>
  <c r="I698" i="1"/>
  <c r="H698" i="1"/>
  <c r="G698" i="1"/>
  <c r="F698" i="1"/>
  <c r="A698" i="1"/>
  <c r="I697" i="1"/>
  <c r="H697" i="1"/>
  <c r="G697" i="1"/>
  <c r="F697" i="1"/>
  <c r="A697" i="1"/>
  <c r="I696" i="1"/>
  <c r="H696" i="1"/>
  <c r="G696" i="1"/>
  <c r="F696" i="1"/>
  <c r="A696" i="1"/>
  <c r="I695" i="1"/>
  <c r="H695" i="1"/>
  <c r="G695" i="1"/>
  <c r="F695" i="1"/>
  <c r="A695" i="1"/>
  <c r="I694" i="1"/>
  <c r="H694" i="1"/>
  <c r="G694" i="1"/>
  <c r="F694" i="1"/>
  <c r="A694" i="1"/>
  <c r="I693" i="1"/>
  <c r="H693" i="1"/>
  <c r="G693" i="1"/>
  <c r="F693" i="1"/>
  <c r="A693" i="1"/>
  <c r="I692" i="1"/>
  <c r="H692" i="1"/>
  <c r="G692" i="1"/>
  <c r="F692" i="1"/>
  <c r="A692" i="1"/>
  <c r="I691" i="1"/>
  <c r="H691" i="1"/>
  <c r="F691" i="1"/>
  <c r="A691" i="1"/>
  <c r="D687" i="1"/>
  <c r="C686" i="1"/>
  <c r="E686" i="1" s="1"/>
  <c r="B686" i="1"/>
  <c r="C685" i="1"/>
  <c r="E685" i="1" s="1"/>
  <c r="C1173" i="1" s="1"/>
  <c r="B685" i="1"/>
  <c r="C684" i="1"/>
  <c r="E684" i="1" s="1"/>
  <c r="C1172" i="1" s="1"/>
  <c r="B684" i="1"/>
  <c r="C683" i="1"/>
  <c r="E683" i="1" s="1"/>
  <c r="C1171" i="1" s="1"/>
  <c r="B683" i="1"/>
  <c r="C682" i="1"/>
  <c r="E682" i="1" s="1"/>
  <c r="C1170" i="1" s="1"/>
  <c r="B682" i="1"/>
  <c r="C681" i="1"/>
  <c r="E681" i="1" s="1"/>
  <c r="C1169" i="1" s="1"/>
  <c r="B681" i="1"/>
  <c r="C680" i="1"/>
  <c r="E680" i="1" s="1"/>
  <c r="C1168" i="1" s="1"/>
  <c r="B680" i="1"/>
  <c r="C679" i="1"/>
  <c r="E679" i="1" s="1"/>
  <c r="C1167" i="1" s="1"/>
  <c r="B679" i="1"/>
  <c r="C678" i="1"/>
  <c r="E678" i="1" s="1"/>
  <c r="C1166" i="1" s="1"/>
  <c r="B678" i="1"/>
  <c r="C677" i="1"/>
  <c r="E677" i="1" s="1"/>
  <c r="C1165" i="1" s="1"/>
  <c r="B677" i="1"/>
  <c r="C676" i="1"/>
  <c r="E676" i="1" s="1"/>
  <c r="C1164" i="1" s="1"/>
  <c r="B676" i="1"/>
  <c r="C675" i="1"/>
  <c r="E675" i="1" s="1"/>
  <c r="C1163" i="1" s="1"/>
  <c r="B675" i="1"/>
  <c r="C674" i="1"/>
  <c r="E674" i="1" s="1"/>
  <c r="C1162" i="1" s="1"/>
  <c r="B674" i="1"/>
  <c r="C673" i="1"/>
  <c r="E673" i="1" s="1"/>
  <c r="C1161" i="1" s="1"/>
  <c r="B673" i="1"/>
  <c r="C672" i="1"/>
  <c r="E672" i="1" s="1"/>
  <c r="C1160" i="1" s="1"/>
  <c r="B672" i="1"/>
  <c r="C671" i="1"/>
  <c r="E671" i="1" s="1"/>
  <c r="C1159" i="1" s="1"/>
  <c r="B671" i="1"/>
  <c r="C670" i="1"/>
  <c r="E670" i="1" s="1"/>
  <c r="C1158" i="1" s="1"/>
  <c r="B670" i="1"/>
  <c r="C669" i="1"/>
  <c r="E669" i="1" s="1"/>
  <c r="C1157" i="1" s="1"/>
  <c r="B669" i="1"/>
  <c r="C668" i="1"/>
  <c r="E668" i="1" s="1"/>
  <c r="C1156" i="1" s="1"/>
  <c r="B668" i="1"/>
  <c r="C667" i="1"/>
  <c r="E667" i="1" s="1"/>
  <c r="C1155" i="1" s="1"/>
  <c r="B667" i="1"/>
  <c r="C666" i="1"/>
  <c r="E666" i="1" s="1"/>
  <c r="C1154" i="1" s="1"/>
  <c r="B666" i="1"/>
  <c r="C665" i="1"/>
  <c r="E665" i="1" s="1"/>
  <c r="C1153" i="1" s="1"/>
  <c r="B665" i="1"/>
  <c r="C664" i="1"/>
  <c r="E664" i="1" s="1"/>
  <c r="C1152" i="1" s="1"/>
  <c r="B664" i="1"/>
  <c r="C663" i="1"/>
  <c r="E663" i="1" s="1"/>
  <c r="C1151" i="1" s="1"/>
  <c r="B663" i="1"/>
  <c r="C662" i="1"/>
  <c r="E662" i="1" s="1"/>
  <c r="C1150" i="1" s="1"/>
  <c r="B662" i="1"/>
  <c r="C661" i="1"/>
  <c r="E661" i="1" s="1"/>
  <c r="C1149" i="1" s="1"/>
  <c r="B661" i="1"/>
  <c r="C660" i="1"/>
  <c r="E660" i="1" s="1"/>
  <c r="C1148" i="1" s="1"/>
  <c r="B660" i="1"/>
  <c r="C659" i="1"/>
  <c r="E659" i="1" s="1"/>
  <c r="C1147" i="1" s="1"/>
  <c r="B659" i="1"/>
  <c r="C658" i="1"/>
  <c r="E658" i="1" s="1"/>
  <c r="C1146" i="1" s="1"/>
  <c r="B658" i="1"/>
  <c r="C657" i="1"/>
  <c r="E657" i="1" s="1"/>
  <c r="C1145" i="1" s="1"/>
  <c r="B657" i="1"/>
  <c r="C656" i="1"/>
  <c r="E656" i="1" s="1"/>
  <c r="C1144" i="1" s="1"/>
  <c r="B656" i="1"/>
  <c r="C655" i="1"/>
  <c r="E655" i="1" s="1"/>
  <c r="C1143" i="1" s="1"/>
  <c r="B655" i="1"/>
  <c r="C654" i="1"/>
  <c r="E654" i="1" s="1"/>
  <c r="C1142" i="1" s="1"/>
  <c r="B654" i="1"/>
  <c r="C653" i="1"/>
  <c r="E653" i="1" s="1"/>
  <c r="C1141" i="1" s="1"/>
  <c r="B653" i="1"/>
  <c r="C652" i="1"/>
  <c r="E652" i="1" s="1"/>
  <c r="C1140" i="1" s="1"/>
  <c r="B652" i="1"/>
  <c r="C651" i="1"/>
  <c r="E651" i="1" s="1"/>
  <c r="C1139" i="1" s="1"/>
  <c r="B651" i="1"/>
  <c r="C650" i="1"/>
  <c r="E650" i="1" s="1"/>
  <c r="C1138" i="1" s="1"/>
  <c r="B650" i="1"/>
  <c r="C649" i="1"/>
  <c r="E649" i="1" s="1"/>
  <c r="C1137" i="1" s="1"/>
  <c r="B649" i="1"/>
  <c r="C648" i="1"/>
  <c r="E648" i="1" s="1"/>
  <c r="C1136" i="1" s="1"/>
  <c r="B648" i="1"/>
  <c r="C647" i="1"/>
  <c r="E647" i="1" s="1"/>
  <c r="C1135" i="1" s="1"/>
  <c r="B647" i="1"/>
  <c r="C646" i="1"/>
  <c r="E646" i="1" s="1"/>
  <c r="C1134" i="1" s="1"/>
  <c r="B646" i="1"/>
  <c r="C645" i="1"/>
  <c r="E645" i="1" s="1"/>
  <c r="C1133" i="1" s="1"/>
  <c r="B645" i="1"/>
  <c r="C644" i="1"/>
  <c r="E644" i="1" s="1"/>
  <c r="C1132" i="1" s="1"/>
  <c r="B644" i="1"/>
  <c r="C643" i="1"/>
  <c r="E643" i="1" s="1"/>
  <c r="C1131" i="1" s="1"/>
  <c r="B643" i="1"/>
  <c r="C642" i="1"/>
  <c r="E642" i="1" s="1"/>
  <c r="C1130" i="1" s="1"/>
  <c r="B642" i="1"/>
  <c r="C641" i="1"/>
  <c r="E641" i="1" s="1"/>
  <c r="C1129" i="1" s="1"/>
  <c r="B641" i="1"/>
  <c r="C640" i="1"/>
  <c r="E640" i="1" s="1"/>
  <c r="C1128" i="1" s="1"/>
  <c r="B640" i="1"/>
  <c r="C639" i="1"/>
  <c r="E639" i="1" s="1"/>
  <c r="C1127" i="1" s="1"/>
  <c r="B639" i="1"/>
  <c r="C638" i="1"/>
  <c r="E638" i="1" s="1"/>
  <c r="C1126" i="1" s="1"/>
  <c r="B638" i="1"/>
  <c r="C637" i="1"/>
  <c r="E637" i="1" s="1"/>
  <c r="C1125" i="1" s="1"/>
  <c r="B637" i="1"/>
  <c r="C636" i="1"/>
  <c r="E636" i="1" s="1"/>
  <c r="C1124" i="1" s="1"/>
  <c r="B636" i="1"/>
  <c r="D630" i="1"/>
  <c r="C1232" i="1"/>
  <c r="D624" i="1"/>
  <c r="F624" i="1" s="1"/>
  <c r="D562" i="1" s="1"/>
  <c r="C624" i="1"/>
  <c r="B624" i="1"/>
  <c r="D623" i="1"/>
  <c r="F623" i="1" s="1"/>
  <c r="D561" i="1" s="1"/>
  <c r="C623" i="1"/>
  <c r="B623" i="1"/>
  <c r="D622" i="1"/>
  <c r="F622" i="1" s="1"/>
  <c r="D560" i="1" s="1"/>
  <c r="C622" i="1"/>
  <c r="B622" i="1"/>
  <c r="D621" i="1"/>
  <c r="F621" i="1" s="1"/>
  <c r="C621" i="1"/>
  <c r="B621" i="1"/>
  <c r="D620" i="1"/>
  <c r="F620" i="1" s="1"/>
  <c r="D558" i="1" s="1"/>
  <c r="C620" i="1"/>
  <c r="B620" i="1"/>
  <c r="D619" i="1"/>
  <c r="F619" i="1" s="1"/>
  <c r="C619" i="1"/>
  <c r="B619" i="1"/>
  <c r="D618" i="1"/>
  <c r="F618" i="1" s="1"/>
  <c r="D556" i="1" s="1"/>
  <c r="C618" i="1"/>
  <c r="B618" i="1"/>
  <c r="D617" i="1"/>
  <c r="F617" i="1" s="1"/>
  <c r="D555" i="1" s="1"/>
  <c r="C617" i="1"/>
  <c r="B617" i="1"/>
  <c r="D616" i="1"/>
  <c r="F616" i="1" s="1"/>
  <c r="C616" i="1"/>
  <c r="B616" i="1"/>
  <c r="D615" i="1"/>
  <c r="F615" i="1" s="1"/>
  <c r="D553" i="1" s="1"/>
  <c r="C615" i="1"/>
  <c r="B615" i="1"/>
  <c r="D614" i="1"/>
  <c r="F614" i="1" s="1"/>
  <c r="D552" i="1" s="1"/>
  <c r="C614" i="1"/>
  <c r="B614" i="1"/>
  <c r="D613" i="1"/>
  <c r="F613" i="1" s="1"/>
  <c r="D551" i="1" s="1"/>
  <c r="C613" i="1"/>
  <c r="B613" i="1"/>
  <c r="D612" i="1"/>
  <c r="F612" i="1" s="1"/>
  <c r="D550" i="1" s="1"/>
  <c r="C612" i="1"/>
  <c r="B612" i="1"/>
  <c r="D611" i="1"/>
  <c r="F611" i="1" s="1"/>
  <c r="D549" i="1" s="1"/>
  <c r="C611" i="1"/>
  <c r="B611" i="1"/>
  <c r="D610" i="1"/>
  <c r="F610" i="1" s="1"/>
  <c r="D548" i="1" s="1"/>
  <c r="C610" i="1"/>
  <c r="B610" i="1"/>
  <c r="D609" i="1"/>
  <c r="F609" i="1" s="1"/>
  <c r="D547" i="1" s="1"/>
  <c r="C609" i="1"/>
  <c r="B609" i="1"/>
  <c r="D608" i="1"/>
  <c r="F608" i="1" s="1"/>
  <c r="D546" i="1" s="1"/>
  <c r="C608" i="1"/>
  <c r="B608" i="1"/>
  <c r="D607" i="1"/>
  <c r="F607" i="1" s="1"/>
  <c r="D545" i="1" s="1"/>
  <c r="C607" i="1"/>
  <c r="B607" i="1"/>
  <c r="D606" i="1"/>
  <c r="F606" i="1" s="1"/>
  <c r="D544" i="1" s="1"/>
  <c r="C606" i="1"/>
  <c r="B606" i="1"/>
  <c r="D605" i="1"/>
  <c r="F605" i="1" s="1"/>
  <c r="D543" i="1" s="1"/>
  <c r="C605" i="1"/>
  <c r="B605" i="1"/>
  <c r="D604" i="1"/>
  <c r="F604" i="1" s="1"/>
  <c r="D542" i="1" s="1"/>
  <c r="C604" i="1"/>
  <c r="B604" i="1"/>
  <c r="D603" i="1"/>
  <c r="F603" i="1" s="1"/>
  <c r="D541" i="1" s="1"/>
  <c r="C603" i="1"/>
  <c r="B603" i="1"/>
  <c r="D602" i="1"/>
  <c r="F602" i="1" s="1"/>
  <c r="D540" i="1" s="1"/>
  <c r="C602" i="1"/>
  <c r="B602" i="1"/>
  <c r="D601" i="1"/>
  <c r="F601" i="1" s="1"/>
  <c r="D539" i="1" s="1"/>
  <c r="C601" i="1"/>
  <c r="B601" i="1"/>
  <c r="D600" i="1"/>
  <c r="F600" i="1" s="1"/>
  <c r="D538" i="1" s="1"/>
  <c r="C600" i="1"/>
  <c r="B600" i="1"/>
  <c r="D599" i="1"/>
  <c r="F599" i="1" s="1"/>
  <c r="C599" i="1"/>
  <c r="B599" i="1"/>
  <c r="D598" i="1"/>
  <c r="F598" i="1" s="1"/>
  <c r="D536" i="1" s="1"/>
  <c r="C598" i="1"/>
  <c r="B598" i="1"/>
  <c r="D597" i="1"/>
  <c r="F597" i="1" s="1"/>
  <c r="D535" i="1" s="1"/>
  <c r="C597" i="1"/>
  <c r="B597" i="1"/>
  <c r="D596" i="1"/>
  <c r="F596" i="1" s="1"/>
  <c r="C596" i="1"/>
  <c r="B596" i="1"/>
  <c r="D595" i="1"/>
  <c r="F595" i="1" s="1"/>
  <c r="D533" i="1" s="1"/>
  <c r="C595" i="1"/>
  <c r="B595" i="1"/>
  <c r="D594" i="1"/>
  <c r="F594" i="1" s="1"/>
  <c r="D532" i="1" s="1"/>
  <c r="C594" i="1"/>
  <c r="B594" i="1"/>
  <c r="D593" i="1"/>
  <c r="F593" i="1" s="1"/>
  <c r="D531" i="1" s="1"/>
  <c r="C593" i="1"/>
  <c r="B593" i="1"/>
  <c r="D592" i="1"/>
  <c r="F592" i="1" s="1"/>
  <c r="D530" i="1" s="1"/>
  <c r="C592" i="1"/>
  <c r="B592" i="1"/>
  <c r="D591" i="1"/>
  <c r="F591" i="1" s="1"/>
  <c r="D529" i="1" s="1"/>
  <c r="C591" i="1"/>
  <c r="B591" i="1"/>
  <c r="D590" i="1"/>
  <c r="F590" i="1" s="1"/>
  <c r="D528" i="1" s="1"/>
  <c r="C590" i="1"/>
  <c r="B590" i="1"/>
  <c r="D589" i="1"/>
  <c r="F589" i="1" s="1"/>
  <c r="D527" i="1" s="1"/>
  <c r="C589" i="1"/>
  <c r="B589" i="1"/>
  <c r="D588" i="1"/>
  <c r="F588" i="1" s="1"/>
  <c r="D526" i="1" s="1"/>
  <c r="C588" i="1"/>
  <c r="B588" i="1"/>
  <c r="D587" i="1"/>
  <c r="F587" i="1" s="1"/>
  <c r="D525" i="1" s="1"/>
  <c r="C587" i="1"/>
  <c r="B587" i="1"/>
  <c r="D586" i="1"/>
  <c r="F586" i="1" s="1"/>
  <c r="D524" i="1" s="1"/>
  <c r="C586" i="1"/>
  <c r="B586" i="1"/>
  <c r="D585" i="1"/>
  <c r="F585" i="1" s="1"/>
  <c r="D523" i="1" s="1"/>
  <c r="C585" i="1"/>
  <c r="B585" i="1"/>
  <c r="D584" i="1"/>
  <c r="F584" i="1" s="1"/>
  <c r="D522" i="1" s="1"/>
  <c r="C584" i="1"/>
  <c r="B584" i="1"/>
  <c r="D583" i="1"/>
  <c r="F583" i="1" s="1"/>
  <c r="D521" i="1" s="1"/>
  <c r="C583" i="1"/>
  <c r="B583" i="1"/>
  <c r="D582" i="1"/>
  <c r="F582" i="1" s="1"/>
  <c r="D520" i="1" s="1"/>
  <c r="C582" i="1"/>
  <c r="B582" i="1"/>
  <c r="D581" i="1"/>
  <c r="F581" i="1" s="1"/>
  <c r="D519" i="1" s="1"/>
  <c r="C581" i="1"/>
  <c r="B581" i="1"/>
  <c r="D580" i="1"/>
  <c r="F580" i="1" s="1"/>
  <c r="D518" i="1" s="1"/>
  <c r="C580" i="1"/>
  <c r="B580" i="1"/>
  <c r="D579" i="1"/>
  <c r="F579" i="1" s="1"/>
  <c r="D517" i="1" s="1"/>
  <c r="C579" i="1"/>
  <c r="B579" i="1"/>
  <c r="D578" i="1"/>
  <c r="F578" i="1" s="1"/>
  <c r="D516" i="1" s="1"/>
  <c r="C578" i="1"/>
  <c r="B578" i="1"/>
  <c r="D577" i="1"/>
  <c r="F577" i="1" s="1"/>
  <c r="D515" i="1" s="1"/>
  <c r="C577" i="1"/>
  <c r="B577" i="1"/>
  <c r="D576" i="1"/>
  <c r="F576" i="1" s="1"/>
  <c r="D514" i="1" s="1"/>
  <c r="C576" i="1"/>
  <c r="B576" i="1"/>
  <c r="D575" i="1"/>
  <c r="F575" i="1" s="1"/>
  <c r="D513" i="1" s="1"/>
  <c r="C575" i="1"/>
  <c r="B575" i="1"/>
  <c r="D574" i="1"/>
  <c r="C574" i="1"/>
  <c r="B574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0" i="1"/>
  <c r="D507" i="1"/>
  <c r="C444" i="1" s="1"/>
  <c r="D444" i="1" s="1"/>
  <c r="E444" i="1" s="1"/>
  <c r="F444" i="1" s="1"/>
  <c r="C507" i="1"/>
  <c r="E506" i="1"/>
  <c r="G506" i="1" s="1"/>
  <c r="B506" i="1"/>
  <c r="E505" i="1"/>
  <c r="F505" i="1" s="1"/>
  <c r="B505" i="1"/>
  <c r="E504" i="1"/>
  <c r="F504" i="1" s="1"/>
  <c r="B504" i="1"/>
  <c r="E503" i="1"/>
  <c r="B503" i="1"/>
  <c r="E502" i="1"/>
  <c r="F502" i="1" s="1"/>
  <c r="B502" i="1"/>
  <c r="E501" i="1"/>
  <c r="B501" i="1"/>
  <c r="E500" i="1"/>
  <c r="F500" i="1" s="1"/>
  <c r="B500" i="1"/>
  <c r="E499" i="1"/>
  <c r="B499" i="1"/>
  <c r="E498" i="1"/>
  <c r="G498" i="1" s="1"/>
  <c r="B498" i="1"/>
  <c r="E497" i="1"/>
  <c r="B497" i="1"/>
  <c r="E496" i="1"/>
  <c r="F496" i="1" s="1"/>
  <c r="B496" i="1"/>
  <c r="E495" i="1"/>
  <c r="F495" i="1" s="1"/>
  <c r="B495" i="1"/>
  <c r="E494" i="1"/>
  <c r="G494" i="1" s="1"/>
  <c r="B494" i="1"/>
  <c r="E493" i="1"/>
  <c r="G493" i="1" s="1"/>
  <c r="B493" i="1"/>
  <c r="E492" i="1"/>
  <c r="F492" i="1" s="1"/>
  <c r="B492" i="1"/>
  <c r="E491" i="1"/>
  <c r="F491" i="1" s="1"/>
  <c r="B491" i="1"/>
  <c r="E490" i="1"/>
  <c r="B490" i="1"/>
  <c r="E489" i="1"/>
  <c r="B489" i="1"/>
  <c r="E488" i="1"/>
  <c r="G488" i="1" s="1"/>
  <c r="B488" i="1"/>
  <c r="E487" i="1"/>
  <c r="B487" i="1"/>
  <c r="E486" i="1"/>
  <c r="G486" i="1" s="1"/>
  <c r="B486" i="1"/>
  <c r="E485" i="1"/>
  <c r="G485" i="1" s="1"/>
  <c r="B485" i="1"/>
  <c r="E484" i="1"/>
  <c r="B484" i="1"/>
  <c r="E483" i="1"/>
  <c r="B483" i="1"/>
  <c r="E482" i="1"/>
  <c r="B482" i="1"/>
  <c r="E481" i="1"/>
  <c r="G481" i="1" s="1"/>
  <c r="B481" i="1"/>
  <c r="E480" i="1"/>
  <c r="B480" i="1"/>
  <c r="E479" i="1"/>
  <c r="B479" i="1"/>
  <c r="E478" i="1"/>
  <c r="F478" i="1" s="1"/>
  <c r="B478" i="1"/>
  <c r="E477" i="1"/>
  <c r="F477" i="1" s="1"/>
  <c r="B477" i="1"/>
  <c r="E476" i="1"/>
  <c r="G476" i="1" s="1"/>
  <c r="B476" i="1"/>
  <c r="E475" i="1"/>
  <c r="G475" i="1" s="1"/>
  <c r="B475" i="1"/>
  <c r="E474" i="1"/>
  <c r="F474" i="1" s="1"/>
  <c r="B474" i="1"/>
  <c r="E473" i="1"/>
  <c r="B473" i="1"/>
  <c r="E472" i="1"/>
  <c r="B472" i="1"/>
  <c r="E471" i="1"/>
  <c r="B471" i="1"/>
  <c r="E470" i="1"/>
  <c r="B470" i="1"/>
  <c r="E469" i="1"/>
  <c r="F469" i="1" s="1"/>
  <c r="B469" i="1"/>
  <c r="E468" i="1"/>
  <c r="B468" i="1"/>
  <c r="E467" i="1"/>
  <c r="F467" i="1" s="1"/>
  <c r="B467" i="1"/>
  <c r="E466" i="1"/>
  <c r="G466" i="1" s="1"/>
  <c r="B466" i="1"/>
  <c r="E465" i="1"/>
  <c r="B465" i="1"/>
  <c r="E464" i="1"/>
  <c r="F464" i="1" s="1"/>
  <c r="B464" i="1"/>
  <c r="E463" i="1"/>
  <c r="B463" i="1"/>
  <c r="E462" i="1"/>
  <c r="G462" i="1" s="1"/>
  <c r="B462" i="1"/>
  <c r="E461" i="1"/>
  <c r="F461" i="1" s="1"/>
  <c r="B461" i="1"/>
  <c r="E460" i="1"/>
  <c r="G460" i="1" s="1"/>
  <c r="B460" i="1"/>
  <c r="E459" i="1"/>
  <c r="G459" i="1" s="1"/>
  <c r="B459" i="1"/>
  <c r="E458" i="1"/>
  <c r="B458" i="1"/>
  <c r="E457" i="1"/>
  <c r="F457" i="1" s="1"/>
  <c r="B457" i="1"/>
  <c r="E456" i="1"/>
  <c r="F456" i="1" s="1"/>
  <c r="B456" i="1"/>
  <c r="C445" i="1"/>
  <c r="D445" i="1" s="1"/>
  <c r="E445" i="1" s="1"/>
  <c r="F445" i="1" s="1"/>
  <c r="D437" i="1"/>
  <c r="C437" i="1"/>
  <c r="E436" i="1"/>
  <c r="B436" i="1"/>
  <c r="E435" i="1"/>
  <c r="B435" i="1"/>
  <c r="E434" i="1"/>
  <c r="B434" i="1"/>
  <c r="E433" i="1"/>
  <c r="B433" i="1"/>
  <c r="E432" i="1"/>
  <c r="B432" i="1"/>
  <c r="E431" i="1"/>
  <c r="B431" i="1"/>
  <c r="E430" i="1"/>
  <c r="B430" i="1"/>
  <c r="E429" i="1"/>
  <c r="B429" i="1"/>
  <c r="E428" i="1"/>
  <c r="B428" i="1"/>
  <c r="E427" i="1"/>
  <c r="B427" i="1"/>
  <c r="E426" i="1"/>
  <c r="B426" i="1"/>
  <c r="E425" i="1"/>
  <c r="B425" i="1"/>
  <c r="E424" i="1"/>
  <c r="B424" i="1"/>
  <c r="E423" i="1"/>
  <c r="B423" i="1"/>
  <c r="E422" i="1"/>
  <c r="B422" i="1"/>
  <c r="E421" i="1"/>
  <c r="B421" i="1"/>
  <c r="E420" i="1"/>
  <c r="B420" i="1"/>
  <c r="E419" i="1"/>
  <c r="B419" i="1"/>
  <c r="E418" i="1"/>
  <c r="B418" i="1"/>
  <c r="E417" i="1"/>
  <c r="B417" i="1"/>
  <c r="E416" i="1"/>
  <c r="B416" i="1"/>
  <c r="E415" i="1"/>
  <c r="B415" i="1"/>
  <c r="E414" i="1"/>
  <c r="B414" i="1"/>
  <c r="E413" i="1"/>
  <c r="B413" i="1"/>
  <c r="E412" i="1"/>
  <c r="B412" i="1"/>
  <c r="E411" i="1"/>
  <c r="B411" i="1"/>
  <c r="E410" i="1"/>
  <c r="B410" i="1"/>
  <c r="E409" i="1"/>
  <c r="B409" i="1"/>
  <c r="E408" i="1"/>
  <c r="B408" i="1"/>
  <c r="E407" i="1"/>
  <c r="B407" i="1"/>
  <c r="E406" i="1"/>
  <c r="B406" i="1"/>
  <c r="E405" i="1"/>
  <c r="B405" i="1"/>
  <c r="E404" i="1"/>
  <c r="B404" i="1"/>
  <c r="E403" i="1"/>
  <c r="B403" i="1"/>
  <c r="E402" i="1"/>
  <c r="B402" i="1"/>
  <c r="E401" i="1"/>
  <c r="B401" i="1"/>
  <c r="E400" i="1"/>
  <c r="B400" i="1"/>
  <c r="E399" i="1"/>
  <c r="B399" i="1"/>
  <c r="E398" i="1"/>
  <c r="B398" i="1"/>
  <c r="E397" i="1"/>
  <c r="B397" i="1"/>
  <c r="E396" i="1"/>
  <c r="B396" i="1"/>
  <c r="E395" i="1"/>
  <c r="B395" i="1"/>
  <c r="E394" i="1"/>
  <c r="B394" i="1"/>
  <c r="E393" i="1"/>
  <c r="B393" i="1"/>
  <c r="E392" i="1"/>
  <c r="B392" i="1"/>
  <c r="E391" i="1"/>
  <c r="B391" i="1"/>
  <c r="E390" i="1"/>
  <c r="B390" i="1"/>
  <c r="E389" i="1"/>
  <c r="B389" i="1"/>
  <c r="E388" i="1"/>
  <c r="B388" i="1"/>
  <c r="E387" i="1"/>
  <c r="B387" i="1"/>
  <c r="E386" i="1"/>
  <c r="B386" i="1"/>
  <c r="C381" i="1"/>
  <c r="D380" i="1"/>
  <c r="E380" i="1" s="1"/>
  <c r="F380" i="1" s="1"/>
  <c r="B380" i="1"/>
  <c r="D379" i="1"/>
  <c r="E379" i="1" s="1"/>
  <c r="F379" i="1" s="1"/>
  <c r="B379" i="1"/>
  <c r="D378" i="1"/>
  <c r="E378" i="1" s="1"/>
  <c r="F378" i="1" s="1"/>
  <c r="B378" i="1"/>
  <c r="D377" i="1"/>
  <c r="E377" i="1" s="1"/>
  <c r="F377" i="1" s="1"/>
  <c r="B377" i="1"/>
  <c r="D376" i="1"/>
  <c r="E376" i="1" s="1"/>
  <c r="F376" i="1" s="1"/>
  <c r="B376" i="1"/>
  <c r="D375" i="1"/>
  <c r="E375" i="1" s="1"/>
  <c r="F375" i="1" s="1"/>
  <c r="B375" i="1"/>
  <c r="D374" i="1"/>
  <c r="E374" i="1" s="1"/>
  <c r="F374" i="1" s="1"/>
  <c r="B374" i="1"/>
  <c r="D373" i="1"/>
  <c r="E373" i="1" s="1"/>
  <c r="F373" i="1" s="1"/>
  <c r="B373" i="1"/>
  <c r="D372" i="1"/>
  <c r="E372" i="1" s="1"/>
  <c r="F372" i="1" s="1"/>
  <c r="B372" i="1"/>
  <c r="D371" i="1"/>
  <c r="E371" i="1" s="1"/>
  <c r="F371" i="1" s="1"/>
  <c r="B371" i="1"/>
  <c r="D370" i="1"/>
  <c r="E370" i="1" s="1"/>
  <c r="F370" i="1" s="1"/>
  <c r="B370" i="1"/>
  <c r="D369" i="1"/>
  <c r="E369" i="1" s="1"/>
  <c r="F369" i="1" s="1"/>
  <c r="B369" i="1"/>
  <c r="D368" i="1"/>
  <c r="E368" i="1" s="1"/>
  <c r="F368" i="1" s="1"/>
  <c r="B368" i="1"/>
  <c r="D367" i="1"/>
  <c r="E367" i="1" s="1"/>
  <c r="F367" i="1" s="1"/>
  <c r="B367" i="1"/>
  <c r="D366" i="1"/>
  <c r="E366" i="1" s="1"/>
  <c r="F366" i="1" s="1"/>
  <c r="B366" i="1"/>
  <c r="D365" i="1"/>
  <c r="E365" i="1" s="1"/>
  <c r="F365" i="1" s="1"/>
  <c r="B365" i="1"/>
  <c r="D364" i="1"/>
  <c r="E364" i="1" s="1"/>
  <c r="F364" i="1" s="1"/>
  <c r="B364" i="1"/>
  <c r="D363" i="1"/>
  <c r="E363" i="1" s="1"/>
  <c r="F363" i="1" s="1"/>
  <c r="B363" i="1"/>
  <c r="D362" i="1"/>
  <c r="E362" i="1" s="1"/>
  <c r="F362" i="1" s="1"/>
  <c r="B362" i="1"/>
  <c r="D361" i="1"/>
  <c r="E361" i="1" s="1"/>
  <c r="F361" i="1" s="1"/>
  <c r="B361" i="1"/>
  <c r="D360" i="1"/>
  <c r="E360" i="1" s="1"/>
  <c r="F360" i="1" s="1"/>
  <c r="B360" i="1"/>
  <c r="D359" i="1"/>
  <c r="E359" i="1" s="1"/>
  <c r="F359" i="1" s="1"/>
  <c r="B359" i="1"/>
  <c r="D358" i="1"/>
  <c r="E358" i="1" s="1"/>
  <c r="F358" i="1" s="1"/>
  <c r="B358" i="1"/>
  <c r="D357" i="1"/>
  <c r="E357" i="1" s="1"/>
  <c r="F357" i="1" s="1"/>
  <c r="B357" i="1"/>
  <c r="D356" i="1"/>
  <c r="E356" i="1" s="1"/>
  <c r="F356" i="1" s="1"/>
  <c r="B356" i="1"/>
  <c r="D355" i="1"/>
  <c r="E355" i="1" s="1"/>
  <c r="F355" i="1" s="1"/>
  <c r="B355" i="1"/>
  <c r="D354" i="1"/>
  <c r="E354" i="1" s="1"/>
  <c r="F354" i="1" s="1"/>
  <c r="B354" i="1"/>
  <c r="D353" i="1"/>
  <c r="E353" i="1" s="1"/>
  <c r="F353" i="1" s="1"/>
  <c r="B353" i="1"/>
  <c r="D352" i="1"/>
  <c r="E352" i="1" s="1"/>
  <c r="F352" i="1" s="1"/>
  <c r="B352" i="1"/>
  <c r="D351" i="1"/>
  <c r="E351" i="1" s="1"/>
  <c r="F351" i="1" s="1"/>
  <c r="B351" i="1"/>
  <c r="D350" i="1"/>
  <c r="E350" i="1" s="1"/>
  <c r="F350" i="1" s="1"/>
  <c r="B350" i="1"/>
  <c r="D349" i="1"/>
  <c r="E349" i="1" s="1"/>
  <c r="F349" i="1" s="1"/>
  <c r="B349" i="1"/>
  <c r="D348" i="1"/>
  <c r="E348" i="1" s="1"/>
  <c r="F348" i="1" s="1"/>
  <c r="B348" i="1"/>
  <c r="D347" i="1"/>
  <c r="E347" i="1" s="1"/>
  <c r="F347" i="1" s="1"/>
  <c r="B347" i="1"/>
  <c r="D346" i="1"/>
  <c r="E346" i="1" s="1"/>
  <c r="F346" i="1" s="1"/>
  <c r="B346" i="1"/>
  <c r="D345" i="1"/>
  <c r="E345" i="1" s="1"/>
  <c r="F345" i="1" s="1"/>
  <c r="B345" i="1"/>
  <c r="D344" i="1"/>
  <c r="E344" i="1" s="1"/>
  <c r="F344" i="1" s="1"/>
  <c r="B344" i="1"/>
  <c r="D343" i="1"/>
  <c r="E343" i="1" s="1"/>
  <c r="F343" i="1" s="1"/>
  <c r="B343" i="1"/>
  <c r="D342" i="1"/>
  <c r="E342" i="1" s="1"/>
  <c r="F342" i="1" s="1"/>
  <c r="B342" i="1"/>
  <c r="D341" i="1"/>
  <c r="E341" i="1" s="1"/>
  <c r="F341" i="1" s="1"/>
  <c r="B341" i="1"/>
  <c r="D340" i="1"/>
  <c r="E340" i="1" s="1"/>
  <c r="F340" i="1" s="1"/>
  <c r="B340" i="1"/>
  <c r="D339" i="1"/>
  <c r="E339" i="1" s="1"/>
  <c r="F339" i="1" s="1"/>
  <c r="B339" i="1"/>
  <c r="D338" i="1"/>
  <c r="E338" i="1" s="1"/>
  <c r="F338" i="1" s="1"/>
  <c r="B338" i="1"/>
  <c r="D337" i="1"/>
  <c r="E337" i="1" s="1"/>
  <c r="F337" i="1" s="1"/>
  <c r="B337" i="1"/>
  <c r="D336" i="1"/>
  <c r="E336" i="1" s="1"/>
  <c r="F336" i="1" s="1"/>
  <c r="B336" i="1"/>
  <c r="D335" i="1"/>
  <c r="E335" i="1" s="1"/>
  <c r="F335" i="1" s="1"/>
  <c r="B335" i="1"/>
  <c r="D334" i="1"/>
  <c r="E334" i="1" s="1"/>
  <c r="F334" i="1" s="1"/>
  <c r="B334" i="1"/>
  <c r="D333" i="1"/>
  <c r="E333" i="1" s="1"/>
  <c r="F333" i="1" s="1"/>
  <c r="B333" i="1"/>
  <c r="D332" i="1"/>
  <c r="E332" i="1" s="1"/>
  <c r="F332" i="1" s="1"/>
  <c r="B332" i="1"/>
  <c r="D331" i="1"/>
  <c r="E331" i="1" s="1"/>
  <c r="F331" i="1" s="1"/>
  <c r="B331" i="1"/>
  <c r="D330" i="1"/>
  <c r="E330" i="1" s="1"/>
  <c r="F330" i="1" s="1"/>
  <c r="B330" i="1"/>
  <c r="C324" i="1"/>
  <c r="D323" i="1"/>
  <c r="E323" i="1" s="1"/>
  <c r="F323" i="1" s="1"/>
  <c r="B323" i="1"/>
  <c r="D322" i="1"/>
  <c r="E322" i="1" s="1"/>
  <c r="F322" i="1" s="1"/>
  <c r="B322" i="1"/>
  <c r="D321" i="1"/>
  <c r="E321" i="1" s="1"/>
  <c r="F321" i="1" s="1"/>
  <c r="B321" i="1"/>
  <c r="D320" i="1"/>
  <c r="E320" i="1" s="1"/>
  <c r="F320" i="1" s="1"/>
  <c r="B320" i="1"/>
  <c r="D319" i="1"/>
  <c r="E319" i="1" s="1"/>
  <c r="F319" i="1" s="1"/>
  <c r="B319" i="1"/>
  <c r="D318" i="1"/>
  <c r="E318" i="1" s="1"/>
  <c r="F318" i="1" s="1"/>
  <c r="B318" i="1"/>
  <c r="D317" i="1"/>
  <c r="E317" i="1" s="1"/>
  <c r="F317" i="1" s="1"/>
  <c r="B317" i="1"/>
  <c r="D316" i="1"/>
  <c r="E316" i="1" s="1"/>
  <c r="F316" i="1" s="1"/>
  <c r="B316" i="1"/>
  <c r="D315" i="1"/>
  <c r="E315" i="1" s="1"/>
  <c r="F315" i="1" s="1"/>
  <c r="B315" i="1"/>
  <c r="D314" i="1"/>
  <c r="E314" i="1" s="1"/>
  <c r="F314" i="1" s="1"/>
  <c r="B314" i="1"/>
  <c r="D313" i="1"/>
  <c r="E313" i="1" s="1"/>
  <c r="F313" i="1" s="1"/>
  <c r="B313" i="1"/>
  <c r="D312" i="1"/>
  <c r="E312" i="1" s="1"/>
  <c r="F312" i="1" s="1"/>
  <c r="B312" i="1"/>
  <c r="D311" i="1"/>
  <c r="E311" i="1" s="1"/>
  <c r="F311" i="1" s="1"/>
  <c r="B311" i="1"/>
  <c r="D310" i="1"/>
  <c r="E310" i="1" s="1"/>
  <c r="F310" i="1" s="1"/>
  <c r="B310" i="1"/>
  <c r="D309" i="1"/>
  <c r="E309" i="1" s="1"/>
  <c r="F309" i="1" s="1"/>
  <c r="B309" i="1"/>
  <c r="D308" i="1"/>
  <c r="E308" i="1" s="1"/>
  <c r="F308" i="1" s="1"/>
  <c r="B308" i="1"/>
  <c r="D307" i="1"/>
  <c r="E307" i="1" s="1"/>
  <c r="F307" i="1" s="1"/>
  <c r="B307" i="1"/>
  <c r="D306" i="1"/>
  <c r="E306" i="1" s="1"/>
  <c r="F306" i="1" s="1"/>
  <c r="B306" i="1"/>
  <c r="D305" i="1"/>
  <c r="E305" i="1" s="1"/>
  <c r="F305" i="1" s="1"/>
  <c r="B305" i="1"/>
  <c r="D304" i="1"/>
  <c r="E304" i="1" s="1"/>
  <c r="F304" i="1" s="1"/>
  <c r="B304" i="1"/>
  <c r="D303" i="1"/>
  <c r="E303" i="1" s="1"/>
  <c r="F303" i="1" s="1"/>
  <c r="B303" i="1"/>
  <c r="D302" i="1"/>
  <c r="E302" i="1" s="1"/>
  <c r="F302" i="1" s="1"/>
  <c r="B302" i="1"/>
  <c r="D301" i="1"/>
  <c r="E301" i="1" s="1"/>
  <c r="F301" i="1" s="1"/>
  <c r="B301" i="1"/>
  <c r="D300" i="1"/>
  <c r="E300" i="1" s="1"/>
  <c r="F300" i="1" s="1"/>
  <c r="B300" i="1"/>
  <c r="D299" i="1"/>
  <c r="E299" i="1" s="1"/>
  <c r="F299" i="1" s="1"/>
  <c r="B299" i="1"/>
  <c r="D298" i="1"/>
  <c r="E298" i="1" s="1"/>
  <c r="F298" i="1" s="1"/>
  <c r="B298" i="1"/>
  <c r="E297" i="1"/>
  <c r="F297" i="1" s="1"/>
  <c r="D297" i="1"/>
  <c r="B297" i="1"/>
  <c r="D296" i="1"/>
  <c r="E296" i="1" s="1"/>
  <c r="F296" i="1" s="1"/>
  <c r="B296" i="1"/>
  <c r="D295" i="1"/>
  <c r="E295" i="1" s="1"/>
  <c r="F295" i="1" s="1"/>
  <c r="B295" i="1"/>
  <c r="D294" i="1"/>
  <c r="E294" i="1" s="1"/>
  <c r="F294" i="1" s="1"/>
  <c r="B294" i="1"/>
  <c r="D293" i="1"/>
  <c r="E293" i="1" s="1"/>
  <c r="F293" i="1" s="1"/>
  <c r="B293" i="1"/>
  <c r="D292" i="1"/>
  <c r="E292" i="1" s="1"/>
  <c r="F292" i="1" s="1"/>
  <c r="B292" i="1"/>
  <c r="D291" i="1"/>
  <c r="E291" i="1" s="1"/>
  <c r="F291" i="1" s="1"/>
  <c r="B291" i="1"/>
  <c r="D290" i="1"/>
  <c r="E290" i="1" s="1"/>
  <c r="F290" i="1" s="1"/>
  <c r="B290" i="1"/>
  <c r="D289" i="1"/>
  <c r="E289" i="1" s="1"/>
  <c r="F289" i="1" s="1"/>
  <c r="B289" i="1"/>
  <c r="D288" i="1"/>
  <c r="E288" i="1" s="1"/>
  <c r="F288" i="1" s="1"/>
  <c r="B288" i="1"/>
  <c r="D287" i="1"/>
  <c r="E287" i="1" s="1"/>
  <c r="F287" i="1" s="1"/>
  <c r="B287" i="1"/>
  <c r="D286" i="1"/>
  <c r="E286" i="1" s="1"/>
  <c r="F286" i="1" s="1"/>
  <c r="B286" i="1"/>
  <c r="D285" i="1"/>
  <c r="E285" i="1" s="1"/>
  <c r="F285" i="1" s="1"/>
  <c r="B285" i="1"/>
  <c r="D284" i="1"/>
  <c r="E284" i="1" s="1"/>
  <c r="F284" i="1" s="1"/>
  <c r="B284" i="1"/>
  <c r="D283" i="1"/>
  <c r="E283" i="1" s="1"/>
  <c r="F283" i="1" s="1"/>
  <c r="B283" i="1"/>
  <c r="D282" i="1"/>
  <c r="E282" i="1" s="1"/>
  <c r="F282" i="1" s="1"/>
  <c r="B282" i="1"/>
  <c r="D281" i="1"/>
  <c r="E281" i="1" s="1"/>
  <c r="F281" i="1" s="1"/>
  <c r="B281" i="1"/>
  <c r="D280" i="1"/>
  <c r="E280" i="1" s="1"/>
  <c r="F280" i="1" s="1"/>
  <c r="B280" i="1"/>
  <c r="D279" i="1"/>
  <c r="E279" i="1" s="1"/>
  <c r="F279" i="1" s="1"/>
  <c r="B279" i="1"/>
  <c r="D278" i="1"/>
  <c r="E278" i="1" s="1"/>
  <c r="F278" i="1" s="1"/>
  <c r="B278" i="1"/>
  <c r="D277" i="1"/>
  <c r="E277" i="1" s="1"/>
  <c r="F277" i="1" s="1"/>
  <c r="B277" i="1"/>
  <c r="D276" i="1"/>
  <c r="E276" i="1" s="1"/>
  <c r="F276" i="1" s="1"/>
  <c r="B276" i="1"/>
  <c r="D275" i="1"/>
  <c r="E275" i="1" s="1"/>
  <c r="F275" i="1" s="1"/>
  <c r="B275" i="1"/>
  <c r="D274" i="1"/>
  <c r="E274" i="1" s="1"/>
  <c r="F274" i="1" s="1"/>
  <c r="B274" i="1"/>
  <c r="D273" i="1"/>
  <c r="B273" i="1"/>
  <c r="D267" i="1"/>
  <c r="C267" i="1"/>
  <c r="G266" i="1"/>
  <c r="E266" i="1"/>
  <c r="F266" i="1" s="1"/>
  <c r="B266" i="1"/>
  <c r="G265" i="1"/>
  <c r="E265" i="1"/>
  <c r="F265" i="1" s="1"/>
  <c r="B265" i="1"/>
  <c r="G264" i="1"/>
  <c r="E264" i="1"/>
  <c r="F264" i="1" s="1"/>
  <c r="B264" i="1"/>
  <c r="G263" i="1"/>
  <c r="E263" i="1"/>
  <c r="F263" i="1" s="1"/>
  <c r="B263" i="1"/>
  <c r="G262" i="1"/>
  <c r="E262" i="1"/>
  <c r="F262" i="1" s="1"/>
  <c r="B262" i="1"/>
  <c r="H262" i="1" s="1"/>
  <c r="G261" i="1"/>
  <c r="E261" i="1"/>
  <c r="F261" i="1" s="1"/>
  <c r="B261" i="1"/>
  <c r="G260" i="1"/>
  <c r="E260" i="1"/>
  <c r="F260" i="1" s="1"/>
  <c r="B260" i="1"/>
  <c r="H260" i="1" s="1"/>
  <c r="G259" i="1"/>
  <c r="E259" i="1"/>
  <c r="F259" i="1" s="1"/>
  <c r="B259" i="1"/>
  <c r="H259" i="1" s="1"/>
  <c r="G258" i="1"/>
  <c r="E258" i="1"/>
  <c r="F258" i="1" s="1"/>
  <c r="B258" i="1"/>
  <c r="G257" i="1"/>
  <c r="E257" i="1"/>
  <c r="F257" i="1" s="1"/>
  <c r="B257" i="1"/>
  <c r="H257" i="1" s="1"/>
  <c r="G256" i="1"/>
  <c r="E256" i="1"/>
  <c r="F256" i="1" s="1"/>
  <c r="B256" i="1"/>
  <c r="G255" i="1"/>
  <c r="E255" i="1"/>
  <c r="F255" i="1" s="1"/>
  <c r="B255" i="1"/>
  <c r="G254" i="1"/>
  <c r="E254" i="1"/>
  <c r="F254" i="1" s="1"/>
  <c r="B254" i="1"/>
  <c r="H254" i="1" s="1"/>
  <c r="G253" i="1"/>
  <c r="E253" i="1"/>
  <c r="F253" i="1" s="1"/>
  <c r="B253" i="1"/>
  <c r="G252" i="1"/>
  <c r="E252" i="1"/>
  <c r="F252" i="1" s="1"/>
  <c r="B252" i="1"/>
  <c r="G251" i="1"/>
  <c r="E251" i="1"/>
  <c r="F251" i="1" s="1"/>
  <c r="B251" i="1"/>
  <c r="G250" i="1"/>
  <c r="E250" i="1"/>
  <c r="F250" i="1" s="1"/>
  <c r="B250" i="1"/>
  <c r="G249" i="1"/>
  <c r="E249" i="1"/>
  <c r="F249" i="1" s="1"/>
  <c r="B249" i="1"/>
  <c r="G248" i="1"/>
  <c r="E248" i="1"/>
  <c r="F248" i="1" s="1"/>
  <c r="B248" i="1"/>
  <c r="G247" i="1"/>
  <c r="E247" i="1"/>
  <c r="F247" i="1" s="1"/>
  <c r="B247" i="1"/>
  <c r="G246" i="1"/>
  <c r="E246" i="1"/>
  <c r="F246" i="1" s="1"/>
  <c r="B246" i="1"/>
  <c r="G245" i="1"/>
  <c r="E245" i="1"/>
  <c r="F245" i="1" s="1"/>
  <c r="B245" i="1"/>
  <c r="G244" i="1"/>
  <c r="E244" i="1"/>
  <c r="F244" i="1" s="1"/>
  <c r="B244" i="1"/>
  <c r="H244" i="1" s="1"/>
  <c r="G243" i="1"/>
  <c r="E243" i="1"/>
  <c r="F243" i="1" s="1"/>
  <c r="B243" i="1"/>
  <c r="G242" i="1"/>
  <c r="E242" i="1"/>
  <c r="F242" i="1" s="1"/>
  <c r="B242" i="1"/>
  <c r="G241" i="1"/>
  <c r="E241" i="1"/>
  <c r="F241" i="1" s="1"/>
  <c r="B241" i="1"/>
  <c r="H241" i="1" s="1"/>
  <c r="G240" i="1"/>
  <c r="E240" i="1"/>
  <c r="F240" i="1" s="1"/>
  <c r="B240" i="1"/>
  <c r="G239" i="1"/>
  <c r="E239" i="1"/>
  <c r="F239" i="1" s="1"/>
  <c r="B239" i="1"/>
  <c r="G238" i="1"/>
  <c r="E238" i="1"/>
  <c r="F238" i="1" s="1"/>
  <c r="B238" i="1"/>
  <c r="G237" i="1"/>
  <c r="E237" i="1"/>
  <c r="F237" i="1" s="1"/>
  <c r="B237" i="1"/>
  <c r="G236" i="1"/>
  <c r="E236" i="1"/>
  <c r="F236" i="1" s="1"/>
  <c r="B236" i="1"/>
  <c r="G235" i="1"/>
  <c r="E235" i="1"/>
  <c r="F235" i="1" s="1"/>
  <c r="B235" i="1"/>
  <c r="H235" i="1" s="1"/>
  <c r="G234" i="1"/>
  <c r="E234" i="1"/>
  <c r="F234" i="1" s="1"/>
  <c r="B234" i="1"/>
  <c r="G233" i="1"/>
  <c r="E233" i="1"/>
  <c r="F233" i="1" s="1"/>
  <c r="B233" i="1"/>
  <c r="H233" i="1" s="1"/>
  <c r="G232" i="1"/>
  <c r="E232" i="1"/>
  <c r="F232" i="1" s="1"/>
  <c r="B232" i="1"/>
  <c r="G231" i="1"/>
  <c r="E231" i="1"/>
  <c r="F231" i="1" s="1"/>
  <c r="B231" i="1"/>
  <c r="G230" i="1"/>
  <c r="E230" i="1"/>
  <c r="F230" i="1" s="1"/>
  <c r="B230" i="1"/>
  <c r="G229" i="1"/>
  <c r="E229" i="1"/>
  <c r="F229" i="1" s="1"/>
  <c r="B229" i="1"/>
  <c r="G228" i="1"/>
  <c r="E228" i="1"/>
  <c r="F228" i="1" s="1"/>
  <c r="B228" i="1"/>
  <c r="G227" i="1"/>
  <c r="E227" i="1"/>
  <c r="F227" i="1" s="1"/>
  <c r="B227" i="1"/>
  <c r="G226" i="1"/>
  <c r="E226" i="1"/>
  <c r="F226" i="1" s="1"/>
  <c r="B226" i="1"/>
  <c r="H226" i="1" s="1"/>
  <c r="G225" i="1"/>
  <c r="E225" i="1"/>
  <c r="F225" i="1" s="1"/>
  <c r="B225" i="1"/>
  <c r="G224" i="1"/>
  <c r="E224" i="1"/>
  <c r="F224" i="1" s="1"/>
  <c r="B224" i="1"/>
  <c r="G223" i="1"/>
  <c r="E223" i="1"/>
  <c r="F223" i="1" s="1"/>
  <c r="B223" i="1"/>
  <c r="H223" i="1" s="1"/>
  <c r="G222" i="1"/>
  <c r="E222" i="1"/>
  <c r="F222" i="1" s="1"/>
  <c r="B222" i="1"/>
  <c r="G221" i="1"/>
  <c r="E221" i="1"/>
  <c r="F221" i="1" s="1"/>
  <c r="B221" i="1"/>
  <c r="G220" i="1"/>
  <c r="E220" i="1"/>
  <c r="F220" i="1" s="1"/>
  <c r="B220" i="1"/>
  <c r="G219" i="1"/>
  <c r="E219" i="1"/>
  <c r="F219" i="1" s="1"/>
  <c r="B219" i="1"/>
  <c r="H219" i="1" s="1"/>
  <c r="G218" i="1"/>
  <c r="E218" i="1"/>
  <c r="F218" i="1" s="1"/>
  <c r="B218" i="1"/>
  <c r="G217" i="1"/>
  <c r="E217" i="1"/>
  <c r="F217" i="1" s="1"/>
  <c r="B217" i="1"/>
  <c r="G216" i="1"/>
  <c r="E216" i="1"/>
  <c r="F216" i="1" s="1"/>
  <c r="B216" i="1"/>
  <c r="D210" i="1"/>
  <c r="C210" i="1"/>
  <c r="G209" i="1"/>
  <c r="E209" i="1"/>
  <c r="F209" i="1" s="1"/>
  <c r="B209" i="1"/>
  <c r="G208" i="1"/>
  <c r="E208" i="1"/>
  <c r="F208" i="1" s="1"/>
  <c r="B208" i="1"/>
  <c r="G207" i="1"/>
  <c r="E207" i="1"/>
  <c r="F207" i="1" s="1"/>
  <c r="B207" i="1"/>
  <c r="G206" i="1"/>
  <c r="E206" i="1"/>
  <c r="F206" i="1" s="1"/>
  <c r="B206" i="1"/>
  <c r="G205" i="1"/>
  <c r="E205" i="1"/>
  <c r="F205" i="1" s="1"/>
  <c r="B205" i="1"/>
  <c r="H205" i="1" s="1"/>
  <c r="G204" i="1"/>
  <c r="E204" i="1"/>
  <c r="F204" i="1" s="1"/>
  <c r="B204" i="1"/>
  <c r="G203" i="1"/>
  <c r="E203" i="1"/>
  <c r="F203" i="1" s="1"/>
  <c r="B203" i="1"/>
  <c r="G202" i="1"/>
  <c r="E202" i="1"/>
  <c r="F202" i="1" s="1"/>
  <c r="B202" i="1"/>
  <c r="H202" i="1" s="1"/>
  <c r="G201" i="1"/>
  <c r="E201" i="1"/>
  <c r="F201" i="1" s="1"/>
  <c r="B201" i="1"/>
  <c r="G200" i="1"/>
  <c r="E200" i="1"/>
  <c r="F200" i="1" s="1"/>
  <c r="B200" i="1"/>
  <c r="G199" i="1"/>
  <c r="E199" i="1"/>
  <c r="F199" i="1" s="1"/>
  <c r="B199" i="1"/>
  <c r="G198" i="1"/>
  <c r="E198" i="1"/>
  <c r="F198" i="1" s="1"/>
  <c r="B198" i="1"/>
  <c r="G197" i="1"/>
  <c r="E197" i="1"/>
  <c r="F197" i="1" s="1"/>
  <c r="B197" i="1"/>
  <c r="G196" i="1"/>
  <c r="E196" i="1"/>
  <c r="F196" i="1" s="1"/>
  <c r="B196" i="1"/>
  <c r="G195" i="1"/>
  <c r="E195" i="1"/>
  <c r="F195" i="1" s="1"/>
  <c r="B195" i="1"/>
  <c r="G194" i="1"/>
  <c r="E194" i="1"/>
  <c r="F194" i="1" s="1"/>
  <c r="B194" i="1"/>
  <c r="G193" i="1"/>
  <c r="E193" i="1"/>
  <c r="F193" i="1" s="1"/>
  <c r="B193" i="1"/>
  <c r="G192" i="1"/>
  <c r="E192" i="1"/>
  <c r="F192" i="1" s="1"/>
  <c r="B192" i="1"/>
  <c r="G191" i="1"/>
  <c r="E191" i="1"/>
  <c r="F191" i="1" s="1"/>
  <c r="B191" i="1"/>
  <c r="G190" i="1"/>
  <c r="E190" i="1"/>
  <c r="F190" i="1" s="1"/>
  <c r="B190" i="1"/>
  <c r="G189" i="1"/>
  <c r="E189" i="1"/>
  <c r="F189" i="1" s="1"/>
  <c r="B189" i="1"/>
  <c r="G188" i="1"/>
  <c r="E188" i="1"/>
  <c r="F188" i="1" s="1"/>
  <c r="B188" i="1"/>
  <c r="G187" i="1"/>
  <c r="E187" i="1"/>
  <c r="F187" i="1" s="1"/>
  <c r="B187" i="1"/>
  <c r="H187" i="1" s="1"/>
  <c r="G186" i="1"/>
  <c r="E186" i="1"/>
  <c r="F186" i="1" s="1"/>
  <c r="B186" i="1"/>
  <c r="G185" i="1"/>
  <c r="E185" i="1"/>
  <c r="F185" i="1" s="1"/>
  <c r="B185" i="1"/>
  <c r="G184" i="1"/>
  <c r="E184" i="1"/>
  <c r="F184" i="1" s="1"/>
  <c r="B184" i="1"/>
  <c r="H184" i="1" s="1"/>
  <c r="G183" i="1"/>
  <c r="E183" i="1"/>
  <c r="F183" i="1" s="1"/>
  <c r="B183" i="1"/>
  <c r="G182" i="1"/>
  <c r="E182" i="1"/>
  <c r="F182" i="1" s="1"/>
  <c r="B182" i="1"/>
  <c r="G181" i="1"/>
  <c r="E181" i="1"/>
  <c r="F181" i="1" s="1"/>
  <c r="B181" i="1"/>
  <c r="G180" i="1"/>
  <c r="E180" i="1"/>
  <c r="F180" i="1" s="1"/>
  <c r="B180" i="1"/>
  <c r="G179" i="1"/>
  <c r="E179" i="1"/>
  <c r="F179" i="1" s="1"/>
  <c r="B179" i="1"/>
  <c r="G178" i="1"/>
  <c r="E178" i="1"/>
  <c r="F178" i="1" s="1"/>
  <c r="B178" i="1"/>
  <c r="G177" i="1"/>
  <c r="E177" i="1"/>
  <c r="F177" i="1" s="1"/>
  <c r="B177" i="1"/>
  <c r="G176" i="1"/>
  <c r="E176" i="1"/>
  <c r="F176" i="1" s="1"/>
  <c r="B176" i="1"/>
  <c r="H176" i="1" s="1"/>
  <c r="G175" i="1"/>
  <c r="E175" i="1"/>
  <c r="F175" i="1" s="1"/>
  <c r="B175" i="1"/>
  <c r="G174" i="1"/>
  <c r="E174" i="1"/>
  <c r="F174" i="1" s="1"/>
  <c r="B174" i="1"/>
  <c r="G173" i="1"/>
  <c r="E173" i="1"/>
  <c r="F173" i="1" s="1"/>
  <c r="B173" i="1"/>
  <c r="G172" i="1"/>
  <c r="E172" i="1"/>
  <c r="F172" i="1" s="1"/>
  <c r="B172" i="1"/>
  <c r="G171" i="1"/>
  <c r="E171" i="1"/>
  <c r="F171" i="1" s="1"/>
  <c r="B171" i="1"/>
  <c r="G170" i="1"/>
  <c r="E170" i="1"/>
  <c r="F170" i="1" s="1"/>
  <c r="B170" i="1"/>
  <c r="G169" i="1"/>
  <c r="E169" i="1"/>
  <c r="F169" i="1" s="1"/>
  <c r="B169" i="1"/>
  <c r="H169" i="1" s="1"/>
  <c r="G168" i="1"/>
  <c r="E168" i="1"/>
  <c r="F168" i="1" s="1"/>
  <c r="B168" i="1"/>
  <c r="G167" i="1"/>
  <c r="E167" i="1"/>
  <c r="F167" i="1" s="1"/>
  <c r="B167" i="1"/>
  <c r="G166" i="1"/>
  <c r="E166" i="1"/>
  <c r="F166" i="1" s="1"/>
  <c r="B166" i="1"/>
  <c r="G165" i="1"/>
  <c r="E165" i="1"/>
  <c r="F165" i="1" s="1"/>
  <c r="B165" i="1"/>
  <c r="G164" i="1"/>
  <c r="E164" i="1"/>
  <c r="F164" i="1" s="1"/>
  <c r="B164" i="1"/>
  <c r="G163" i="1"/>
  <c r="E163" i="1"/>
  <c r="F163" i="1" s="1"/>
  <c r="B163" i="1"/>
  <c r="G162" i="1"/>
  <c r="E162" i="1"/>
  <c r="F162" i="1" s="1"/>
  <c r="B162" i="1"/>
  <c r="H162" i="1" s="1"/>
  <c r="G161" i="1"/>
  <c r="E161" i="1"/>
  <c r="F161" i="1" s="1"/>
  <c r="B161" i="1"/>
  <c r="G160" i="1"/>
  <c r="E160" i="1"/>
  <c r="F160" i="1" s="1"/>
  <c r="B160" i="1"/>
  <c r="G159" i="1"/>
  <c r="E159" i="1"/>
  <c r="F159" i="1" s="1"/>
  <c r="B159" i="1"/>
  <c r="D154" i="1"/>
  <c r="C154" i="1"/>
  <c r="E153" i="1"/>
  <c r="F153" i="1" s="1"/>
  <c r="B153" i="1"/>
  <c r="E152" i="1"/>
  <c r="F152" i="1" s="1"/>
  <c r="B152" i="1"/>
  <c r="E151" i="1"/>
  <c r="F151" i="1" s="1"/>
  <c r="B151" i="1"/>
  <c r="E150" i="1"/>
  <c r="F150" i="1" s="1"/>
  <c r="B150" i="1"/>
  <c r="E149" i="1"/>
  <c r="F149" i="1" s="1"/>
  <c r="B149" i="1"/>
  <c r="E148" i="1"/>
  <c r="F148" i="1" s="1"/>
  <c r="B148" i="1"/>
  <c r="E147" i="1"/>
  <c r="F147" i="1" s="1"/>
  <c r="B147" i="1"/>
  <c r="E146" i="1"/>
  <c r="F146" i="1" s="1"/>
  <c r="B146" i="1"/>
  <c r="E145" i="1"/>
  <c r="F145" i="1" s="1"/>
  <c r="B145" i="1"/>
  <c r="E144" i="1"/>
  <c r="F144" i="1" s="1"/>
  <c r="B144" i="1"/>
  <c r="E143" i="1"/>
  <c r="F143" i="1" s="1"/>
  <c r="B143" i="1"/>
  <c r="E142" i="1"/>
  <c r="F142" i="1" s="1"/>
  <c r="B142" i="1"/>
  <c r="E141" i="1"/>
  <c r="F141" i="1" s="1"/>
  <c r="B141" i="1"/>
  <c r="E140" i="1"/>
  <c r="F140" i="1" s="1"/>
  <c r="B140" i="1"/>
  <c r="E139" i="1"/>
  <c r="F139" i="1" s="1"/>
  <c r="B139" i="1"/>
  <c r="E138" i="1"/>
  <c r="F138" i="1" s="1"/>
  <c r="B138" i="1"/>
  <c r="E137" i="1"/>
  <c r="F137" i="1" s="1"/>
  <c r="B137" i="1"/>
  <c r="E136" i="1"/>
  <c r="F136" i="1" s="1"/>
  <c r="B136" i="1"/>
  <c r="E135" i="1"/>
  <c r="F135" i="1" s="1"/>
  <c r="B135" i="1"/>
  <c r="E134" i="1"/>
  <c r="F134" i="1" s="1"/>
  <c r="B134" i="1"/>
  <c r="E133" i="1"/>
  <c r="F133" i="1" s="1"/>
  <c r="B133" i="1"/>
  <c r="E132" i="1"/>
  <c r="F132" i="1" s="1"/>
  <c r="B132" i="1"/>
  <c r="E131" i="1"/>
  <c r="F131" i="1" s="1"/>
  <c r="B131" i="1"/>
  <c r="E130" i="1"/>
  <c r="F130" i="1" s="1"/>
  <c r="B130" i="1"/>
  <c r="E129" i="1"/>
  <c r="F129" i="1" s="1"/>
  <c r="B129" i="1"/>
  <c r="E128" i="1"/>
  <c r="F128" i="1" s="1"/>
  <c r="B128" i="1"/>
  <c r="E127" i="1"/>
  <c r="F127" i="1" s="1"/>
  <c r="B127" i="1"/>
  <c r="E126" i="1"/>
  <c r="F126" i="1" s="1"/>
  <c r="B126" i="1"/>
  <c r="E125" i="1"/>
  <c r="F125" i="1" s="1"/>
  <c r="B125" i="1"/>
  <c r="E124" i="1"/>
  <c r="F124" i="1" s="1"/>
  <c r="B124" i="1"/>
  <c r="E123" i="1"/>
  <c r="F123" i="1" s="1"/>
  <c r="B123" i="1"/>
  <c r="E122" i="1"/>
  <c r="F122" i="1" s="1"/>
  <c r="B122" i="1"/>
  <c r="E121" i="1"/>
  <c r="F121" i="1" s="1"/>
  <c r="B121" i="1"/>
  <c r="E120" i="1"/>
  <c r="F120" i="1" s="1"/>
  <c r="B120" i="1"/>
  <c r="E119" i="1"/>
  <c r="F119" i="1" s="1"/>
  <c r="B119" i="1"/>
  <c r="E118" i="1"/>
  <c r="F118" i="1" s="1"/>
  <c r="B118" i="1"/>
  <c r="E117" i="1"/>
  <c r="F117" i="1" s="1"/>
  <c r="B117" i="1"/>
  <c r="E116" i="1"/>
  <c r="F116" i="1" s="1"/>
  <c r="B116" i="1"/>
  <c r="E115" i="1"/>
  <c r="F115" i="1" s="1"/>
  <c r="B115" i="1"/>
  <c r="E114" i="1"/>
  <c r="F114" i="1" s="1"/>
  <c r="B114" i="1"/>
  <c r="E113" i="1"/>
  <c r="F113" i="1" s="1"/>
  <c r="B113" i="1"/>
  <c r="E112" i="1"/>
  <c r="F112" i="1" s="1"/>
  <c r="B112" i="1"/>
  <c r="E111" i="1"/>
  <c r="F111" i="1" s="1"/>
  <c r="B111" i="1"/>
  <c r="E110" i="1"/>
  <c r="F110" i="1" s="1"/>
  <c r="B110" i="1"/>
  <c r="E109" i="1"/>
  <c r="F109" i="1" s="1"/>
  <c r="B109" i="1"/>
  <c r="E108" i="1"/>
  <c r="F108" i="1" s="1"/>
  <c r="B108" i="1"/>
  <c r="E107" i="1"/>
  <c r="F107" i="1" s="1"/>
  <c r="B107" i="1"/>
  <c r="E106" i="1"/>
  <c r="F106" i="1" s="1"/>
  <c r="B106" i="1"/>
  <c r="E105" i="1"/>
  <c r="F105" i="1" s="1"/>
  <c r="B105" i="1"/>
  <c r="E104" i="1"/>
  <c r="F104" i="1" s="1"/>
  <c r="B104" i="1"/>
  <c r="E103" i="1"/>
  <c r="F103" i="1" s="1"/>
  <c r="B103" i="1"/>
  <c r="D98" i="1"/>
  <c r="C98" i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B41" i="1"/>
  <c r="B40" i="1"/>
  <c r="B39" i="1"/>
  <c r="C34" i="1"/>
  <c r="B34" i="1"/>
  <c r="C33" i="1"/>
  <c r="B33" i="1"/>
  <c r="C27" i="1"/>
  <c r="B27" i="1"/>
  <c r="D26" i="1"/>
  <c r="E26" i="1" s="1"/>
  <c r="D25" i="1"/>
  <c r="E25" i="1" s="1"/>
  <c r="D24" i="1"/>
  <c r="E24" i="1" s="1"/>
  <c r="B20" i="1"/>
  <c r="D19" i="1"/>
  <c r="E19" i="1" s="1"/>
  <c r="D18" i="1"/>
  <c r="E18" i="1" s="1"/>
  <c r="C20" i="1"/>
  <c r="E514" i="1" l="1"/>
  <c r="E518" i="1"/>
  <c r="E530" i="1"/>
  <c r="H1106" i="1"/>
  <c r="H1108" i="1"/>
  <c r="H1110" i="1"/>
  <c r="H1112" i="1"/>
  <c r="H1114" i="1"/>
  <c r="E542" i="1"/>
  <c r="G599" i="1"/>
  <c r="D537" i="1"/>
  <c r="E869" i="1"/>
  <c r="E873" i="1"/>
  <c r="G905" i="1"/>
  <c r="G913" i="1"/>
  <c r="G921" i="1"/>
  <c r="G933" i="1"/>
  <c r="G941" i="1"/>
  <c r="G619" i="1"/>
  <c r="D557" i="1"/>
  <c r="E557" i="1" s="1"/>
  <c r="B42" i="1"/>
  <c r="G596" i="1"/>
  <c r="D534" i="1"/>
  <c r="E534" i="1" s="1"/>
  <c r="F742" i="1"/>
  <c r="D625" i="1"/>
  <c r="B567" i="1" s="1"/>
  <c r="F574" i="1"/>
  <c r="G616" i="1"/>
  <c r="D554" i="1"/>
  <c r="E554" i="1" s="1"/>
  <c r="G621" i="1"/>
  <c r="D559" i="1"/>
  <c r="E559" i="1" s="1"/>
  <c r="D1287" i="1"/>
  <c r="A1293" i="1"/>
  <c r="H742" i="1"/>
  <c r="D1232" i="1"/>
  <c r="F1232" i="1" s="1"/>
  <c r="E828" i="1"/>
  <c r="E836" i="1"/>
  <c r="E840" i="1"/>
  <c r="E852" i="1"/>
  <c r="E856" i="1"/>
  <c r="E860" i="1"/>
  <c r="G915" i="1"/>
  <c r="E832" i="1"/>
  <c r="E844" i="1"/>
  <c r="E848" i="1"/>
  <c r="E864" i="1"/>
  <c r="G907" i="1"/>
  <c r="C567" i="1"/>
  <c r="C446" i="1" s="1"/>
  <c r="D446" i="1" s="1"/>
  <c r="E446" i="1" s="1"/>
  <c r="F446" i="1" s="1"/>
  <c r="G587" i="1"/>
  <c r="E753" i="1"/>
  <c r="E755" i="1" s="1"/>
  <c r="G936" i="1"/>
  <c r="E1183" i="1"/>
  <c r="E1185" i="1" s="1"/>
  <c r="E1282" i="1"/>
  <c r="B1293" i="1" s="1"/>
  <c r="E526" i="1"/>
  <c r="E40" i="1"/>
  <c r="E41" i="1"/>
  <c r="E522" i="1"/>
  <c r="E538" i="1"/>
  <c r="E548" i="1"/>
  <c r="E553" i="1"/>
  <c r="G584" i="1"/>
  <c r="G589" i="1"/>
  <c r="G606" i="1"/>
  <c r="G894" i="1"/>
  <c r="G902" i="1"/>
  <c r="G910" i="1"/>
  <c r="G918" i="1"/>
  <c r="G926" i="1"/>
  <c r="G938" i="1"/>
  <c r="G1052" i="1"/>
  <c r="C1116" i="1"/>
  <c r="J1116" i="1" s="1"/>
  <c r="E1227" i="1"/>
  <c r="F1227" i="1" s="1"/>
  <c r="G1014" i="1"/>
  <c r="G1024" i="1"/>
  <c r="G1036" i="1"/>
  <c r="G1046" i="1"/>
  <c r="G1060" i="1"/>
  <c r="D1105" i="1"/>
  <c r="G1105" i="1" s="1"/>
  <c r="H1105" i="1" s="1"/>
  <c r="D1103" i="1"/>
  <c r="G1103" i="1" s="1"/>
  <c r="H1103" i="1" s="1"/>
  <c r="D1095" i="1"/>
  <c r="G1095" i="1" s="1"/>
  <c r="H1095" i="1" s="1"/>
  <c r="D1093" i="1"/>
  <c r="G1093" i="1" s="1"/>
  <c r="H1093" i="1" s="1"/>
  <c r="D1085" i="1"/>
  <c r="G1085" i="1" s="1"/>
  <c r="H1085" i="1" s="1"/>
  <c r="D1083" i="1"/>
  <c r="G1083" i="1" s="1"/>
  <c r="H1083" i="1" s="1"/>
  <c r="D1081" i="1"/>
  <c r="G1081" i="1" s="1"/>
  <c r="H1081" i="1" s="1"/>
  <c r="D1075" i="1"/>
  <c r="G1075" i="1" s="1"/>
  <c r="H1075" i="1" s="1"/>
  <c r="D1073" i="1"/>
  <c r="G1073" i="1" s="1"/>
  <c r="H1073" i="1" s="1"/>
  <c r="D1071" i="1"/>
  <c r="G1071" i="1" s="1"/>
  <c r="H1071" i="1" s="1"/>
  <c r="G1067" i="1"/>
  <c r="H1067" i="1" s="1"/>
  <c r="G1069" i="1"/>
  <c r="H1069" i="1" s="1"/>
  <c r="G1077" i="1"/>
  <c r="H1077" i="1" s="1"/>
  <c r="G1079" i="1"/>
  <c r="H1079" i="1" s="1"/>
  <c r="G1087" i="1"/>
  <c r="H1087" i="1" s="1"/>
  <c r="G1089" i="1"/>
  <c r="H1089" i="1" s="1"/>
  <c r="G1091" i="1"/>
  <c r="H1091" i="1" s="1"/>
  <c r="G1097" i="1"/>
  <c r="H1097" i="1" s="1"/>
  <c r="G1099" i="1"/>
  <c r="H1099" i="1" s="1"/>
  <c r="G1101" i="1"/>
  <c r="H1101" i="1" s="1"/>
  <c r="D1104" i="1"/>
  <c r="G1104" i="1" s="1"/>
  <c r="H1104" i="1" s="1"/>
  <c r="D1102" i="1"/>
  <c r="G1102" i="1" s="1"/>
  <c r="H1102" i="1" s="1"/>
  <c r="D1100" i="1"/>
  <c r="G1100" i="1" s="1"/>
  <c r="H1100" i="1" s="1"/>
  <c r="D1098" i="1"/>
  <c r="G1098" i="1" s="1"/>
  <c r="H1098" i="1" s="1"/>
  <c r="D1096" i="1"/>
  <c r="G1096" i="1" s="1"/>
  <c r="H1096" i="1" s="1"/>
  <c r="D1094" i="1"/>
  <c r="G1094" i="1" s="1"/>
  <c r="H1094" i="1" s="1"/>
  <c r="D1092" i="1"/>
  <c r="G1092" i="1" s="1"/>
  <c r="H1092" i="1" s="1"/>
  <c r="D1090" i="1"/>
  <c r="G1090" i="1" s="1"/>
  <c r="H1090" i="1" s="1"/>
  <c r="D1088" i="1"/>
  <c r="G1088" i="1" s="1"/>
  <c r="H1088" i="1" s="1"/>
  <c r="D1086" i="1"/>
  <c r="G1086" i="1" s="1"/>
  <c r="H1086" i="1" s="1"/>
  <c r="D1084" i="1"/>
  <c r="G1084" i="1" s="1"/>
  <c r="H1084" i="1" s="1"/>
  <c r="D1082" i="1"/>
  <c r="G1082" i="1" s="1"/>
  <c r="H1082" i="1" s="1"/>
  <c r="D1080" i="1"/>
  <c r="G1080" i="1" s="1"/>
  <c r="H1080" i="1" s="1"/>
  <c r="D1078" i="1"/>
  <c r="G1078" i="1" s="1"/>
  <c r="H1078" i="1" s="1"/>
  <c r="D1076" i="1"/>
  <c r="G1076" i="1" s="1"/>
  <c r="H1076" i="1" s="1"/>
  <c r="D1074" i="1"/>
  <c r="G1074" i="1" s="1"/>
  <c r="H1074" i="1" s="1"/>
  <c r="D1072" i="1"/>
  <c r="G1072" i="1" s="1"/>
  <c r="H1072" i="1" s="1"/>
  <c r="D1070" i="1"/>
  <c r="G1070" i="1" s="1"/>
  <c r="H1070" i="1" s="1"/>
  <c r="D1068" i="1"/>
  <c r="G1068" i="1" s="1"/>
  <c r="H1068" i="1" s="1"/>
  <c r="D1066" i="1"/>
  <c r="G1066" i="1" s="1"/>
  <c r="H1066" i="1" s="1"/>
  <c r="G897" i="1"/>
  <c r="G899" i="1"/>
  <c r="G901" i="1"/>
  <c r="G917" i="1"/>
  <c r="G924" i="1"/>
  <c r="G930" i="1"/>
  <c r="G932" i="1"/>
  <c r="G893" i="1"/>
  <c r="G909" i="1"/>
  <c r="G925" i="1"/>
  <c r="G940" i="1"/>
  <c r="E545" i="1"/>
  <c r="E515" i="1"/>
  <c r="E537" i="1"/>
  <c r="E547" i="1"/>
  <c r="E549" i="1"/>
  <c r="E551" i="1"/>
  <c r="E561" i="1"/>
  <c r="G580" i="1"/>
  <c r="G583" i="1"/>
  <c r="G590" i="1"/>
  <c r="G600" i="1"/>
  <c r="G603" i="1"/>
  <c r="G605" i="1"/>
  <c r="G612" i="1"/>
  <c r="G615" i="1"/>
  <c r="G622" i="1"/>
  <c r="G267" i="1"/>
  <c r="D33" i="1"/>
  <c r="E33" i="1" s="1"/>
  <c r="G1012" i="1"/>
  <c r="G1016" i="1"/>
  <c r="G1022" i="1"/>
  <c r="G1028" i="1"/>
  <c r="G1032" i="1"/>
  <c r="G1038" i="1"/>
  <c r="G1044" i="1"/>
  <c r="G1048" i="1"/>
  <c r="G1054" i="1"/>
  <c r="E827" i="1"/>
  <c r="E831" i="1"/>
  <c r="E835" i="1"/>
  <c r="E839" i="1"/>
  <c r="E843" i="1"/>
  <c r="E847" i="1"/>
  <c r="E851" i="1"/>
  <c r="E855" i="1"/>
  <c r="E859" i="1"/>
  <c r="E863" i="1"/>
  <c r="E866" i="1"/>
  <c r="E870" i="1"/>
  <c r="E874" i="1"/>
  <c r="G892" i="1"/>
  <c r="G900" i="1"/>
  <c r="G908" i="1"/>
  <c r="G916" i="1"/>
  <c r="G923" i="1"/>
  <c r="G931" i="1"/>
  <c r="G937" i="1"/>
  <c r="G939" i="1"/>
  <c r="G742" i="1"/>
  <c r="D567" i="1"/>
  <c r="B630" i="1" s="1"/>
  <c r="G575" i="1"/>
  <c r="G581" i="1"/>
  <c r="G591" i="1"/>
  <c r="G597" i="1"/>
  <c r="G607" i="1"/>
  <c r="G613" i="1"/>
  <c r="G623" i="1"/>
  <c r="E507" i="1"/>
  <c r="C563" i="1"/>
  <c r="E519" i="1"/>
  <c r="E523" i="1"/>
  <c r="E527" i="1"/>
  <c r="E531" i="1"/>
  <c r="E535" i="1"/>
  <c r="E539" i="1"/>
  <c r="E543" i="1"/>
  <c r="E552" i="1"/>
  <c r="E556" i="1"/>
  <c r="E560" i="1"/>
  <c r="G576" i="1"/>
  <c r="G579" i="1"/>
  <c r="G582" i="1"/>
  <c r="G588" i="1"/>
  <c r="G592" i="1"/>
  <c r="G595" i="1"/>
  <c r="G598" i="1"/>
  <c r="G604" i="1"/>
  <c r="G608" i="1"/>
  <c r="G611" i="1"/>
  <c r="G614" i="1"/>
  <c r="G620" i="1"/>
  <c r="G624" i="1"/>
  <c r="F1205" i="1"/>
  <c r="B35" i="1"/>
  <c r="D34" i="1"/>
  <c r="E34" i="1" s="1"/>
  <c r="E437" i="1"/>
  <c r="E546" i="1"/>
  <c r="E550" i="1"/>
  <c r="E558" i="1"/>
  <c r="E562" i="1"/>
  <c r="C625" i="1"/>
  <c r="A567" i="1" s="1"/>
  <c r="F567" i="1" s="1"/>
  <c r="G577" i="1"/>
  <c r="G585" i="1"/>
  <c r="G593" i="1"/>
  <c r="G601" i="1"/>
  <c r="G609" i="1"/>
  <c r="G617" i="1"/>
  <c r="C687" i="1"/>
  <c r="D875" i="1"/>
  <c r="E867" i="1"/>
  <c r="E871" i="1"/>
  <c r="C942" i="1"/>
  <c r="A947" i="1" s="1"/>
  <c r="E947" i="1" s="1"/>
  <c r="G895" i="1"/>
  <c r="G903" i="1"/>
  <c r="G911" i="1"/>
  <c r="G919" i="1"/>
  <c r="G927" i="1"/>
  <c r="G934" i="1"/>
  <c r="G1280" i="1"/>
  <c r="D27" i="1"/>
  <c r="E27" i="1" s="1"/>
  <c r="E154" i="1"/>
  <c r="F154" i="1" s="1"/>
  <c r="D324" i="1"/>
  <c r="E324" i="1" s="1"/>
  <c r="F324" i="1" s="1"/>
  <c r="E516" i="1"/>
  <c r="E520" i="1"/>
  <c r="E524" i="1"/>
  <c r="E528" i="1"/>
  <c r="E532" i="1"/>
  <c r="E536" i="1"/>
  <c r="E540" i="1"/>
  <c r="E544" i="1"/>
  <c r="E555" i="1"/>
  <c r="G578" i="1"/>
  <c r="G586" i="1"/>
  <c r="G594" i="1"/>
  <c r="G602" i="1"/>
  <c r="G610" i="1"/>
  <c r="G618" i="1"/>
  <c r="E818" i="1"/>
  <c r="C875" i="1"/>
  <c r="E825" i="1"/>
  <c r="E829" i="1"/>
  <c r="E833" i="1"/>
  <c r="E837" i="1"/>
  <c r="E841" i="1"/>
  <c r="E845" i="1"/>
  <c r="E849" i="1"/>
  <c r="E853" i="1"/>
  <c r="E857" i="1"/>
  <c r="E861" i="1"/>
  <c r="E865" i="1"/>
  <c r="E868" i="1"/>
  <c r="E872" i="1"/>
  <c r="G896" i="1"/>
  <c r="G904" i="1"/>
  <c r="G912" i="1"/>
  <c r="G920" i="1"/>
  <c r="G928" i="1"/>
  <c r="G935" i="1"/>
  <c r="G1010" i="1"/>
  <c r="G1018" i="1"/>
  <c r="G1026" i="1"/>
  <c r="G1034" i="1"/>
  <c r="G1042" i="1"/>
  <c r="G1050" i="1"/>
  <c r="G1058" i="1"/>
  <c r="E513" i="1"/>
  <c r="E517" i="1"/>
  <c r="E521" i="1"/>
  <c r="E525" i="1"/>
  <c r="E529" i="1"/>
  <c r="E533" i="1"/>
  <c r="E541" i="1"/>
  <c r="E826" i="1"/>
  <c r="E830" i="1"/>
  <c r="E834" i="1"/>
  <c r="E838" i="1"/>
  <c r="E842" i="1"/>
  <c r="E846" i="1"/>
  <c r="E850" i="1"/>
  <c r="E854" i="1"/>
  <c r="E858" i="1"/>
  <c r="E862" i="1"/>
  <c r="G898" i="1"/>
  <c r="G906" i="1"/>
  <c r="G914" i="1"/>
  <c r="G922" i="1"/>
  <c r="G929" i="1"/>
  <c r="G1056" i="1"/>
  <c r="E98" i="1"/>
  <c r="F98" i="1" s="1"/>
  <c r="G210" i="1"/>
  <c r="D381" i="1"/>
  <c r="E381" i="1" s="1"/>
  <c r="F381" i="1" s="1"/>
  <c r="C1005" i="1"/>
  <c r="E1005" i="1" s="1"/>
  <c r="D1174" i="1" s="1"/>
  <c r="E1196" i="1"/>
  <c r="F1196" i="1" s="1"/>
  <c r="D17" i="1"/>
  <c r="C32" i="1"/>
  <c r="E273" i="1"/>
  <c r="F273" i="1" s="1"/>
  <c r="E210" i="1"/>
  <c r="F210" i="1" s="1"/>
  <c r="E267" i="1"/>
  <c r="F267" i="1" s="1"/>
  <c r="E687" i="1"/>
  <c r="C1174" i="1" s="1"/>
  <c r="G1065" i="1"/>
  <c r="H1065" i="1" s="1"/>
  <c r="D1205" i="1"/>
  <c r="G1205" i="1" s="1"/>
  <c r="G1202" i="1"/>
  <c r="E824" i="1"/>
  <c r="A885" i="1"/>
  <c r="F885" i="1" s="1"/>
  <c r="F942" i="1"/>
  <c r="E1124" i="1"/>
  <c r="E1125" i="1"/>
  <c r="E1128" i="1"/>
  <c r="E1129" i="1"/>
  <c r="E1132" i="1"/>
  <c r="E1133" i="1"/>
  <c r="E1136" i="1"/>
  <c r="E1137" i="1"/>
  <c r="E1140" i="1"/>
  <c r="E1141" i="1"/>
  <c r="E1144" i="1"/>
  <c r="E1145" i="1"/>
  <c r="E1148" i="1"/>
  <c r="E1149" i="1"/>
  <c r="E1152" i="1"/>
  <c r="E1153" i="1"/>
  <c r="E1156" i="1"/>
  <c r="E1157" i="1"/>
  <c r="E1160" i="1"/>
  <c r="E1161" i="1"/>
  <c r="E1164" i="1"/>
  <c r="E1165" i="1"/>
  <c r="E1168" i="1"/>
  <c r="E1169" i="1"/>
  <c r="E1172" i="1"/>
  <c r="E1173" i="1"/>
  <c r="B1262" i="1"/>
  <c r="F1262" i="1" s="1"/>
  <c r="G1256" i="1"/>
  <c r="C1287" i="1"/>
  <c r="F1293" i="1" s="1"/>
  <c r="D942" i="1"/>
  <c r="G891" i="1"/>
  <c r="E1126" i="1"/>
  <c r="E1127" i="1"/>
  <c r="E1130" i="1"/>
  <c r="E1131" i="1"/>
  <c r="E1134" i="1"/>
  <c r="E1135" i="1"/>
  <c r="E1138" i="1"/>
  <c r="E1139" i="1"/>
  <c r="E1142" i="1"/>
  <c r="E1143" i="1"/>
  <c r="E1146" i="1"/>
  <c r="E1147" i="1"/>
  <c r="E1150" i="1"/>
  <c r="E1151" i="1"/>
  <c r="E1154" i="1"/>
  <c r="E1155" i="1"/>
  <c r="E1158" i="1"/>
  <c r="E1159" i="1"/>
  <c r="E1162" i="1"/>
  <c r="E1163" i="1"/>
  <c r="E1166" i="1"/>
  <c r="E1167" i="1"/>
  <c r="E1170" i="1"/>
  <c r="E1171" i="1"/>
  <c r="G1011" i="1"/>
  <c r="G1013" i="1"/>
  <c r="G1015" i="1"/>
  <c r="G1017" i="1"/>
  <c r="G1019" i="1"/>
  <c r="G1021" i="1"/>
  <c r="G1023" i="1"/>
  <c r="G1025" i="1"/>
  <c r="G1027" i="1"/>
  <c r="G1029" i="1"/>
  <c r="G1031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F1061" i="1"/>
  <c r="G1061" i="1" s="1"/>
  <c r="F1202" i="1"/>
  <c r="F1225" i="1"/>
  <c r="B1256" i="1"/>
  <c r="A1262" i="1" s="1"/>
  <c r="E1262" i="1" s="1"/>
  <c r="B1287" i="1"/>
  <c r="F1116" i="1" l="1"/>
  <c r="I1116" i="1"/>
  <c r="A630" i="1"/>
  <c r="E630" i="1" s="1"/>
  <c r="E1287" i="1"/>
  <c r="G1287" i="1" s="1"/>
  <c r="D512" i="1"/>
  <c r="E512" i="1" s="1"/>
  <c r="F625" i="1"/>
  <c r="G625" i="1" s="1"/>
  <c r="D1116" i="1"/>
  <c r="G1116" i="1" s="1"/>
  <c r="H1116" i="1" s="1"/>
  <c r="E567" i="1"/>
  <c r="D563" i="1"/>
  <c r="E563" i="1" s="1"/>
  <c r="E1174" i="1"/>
  <c r="E875" i="1"/>
  <c r="C630" i="1"/>
  <c r="B947" i="1"/>
  <c r="C947" i="1" s="1"/>
  <c r="I942" i="1"/>
  <c r="G942" i="1"/>
  <c r="I876" i="1"/>
  <c r="D32" i="1"/>
  <c r="C35" i="1"/>
  <c r="E1293" i="1"/>
  <c r="G574" i="1"/>
  <c r="E17" i="1"/>
  <c r="D20" i="1"/>
  <c r="E20" i="1" s="1"/>
  <c r="F1287" i="1"/>
  <c r="F1256" i="1"/>
  <c r="E885" i="1"/>
  <c r="I625" i="1" l="1"/>
  <c r="D35" i="1"/>
  <c r="E35" i="1" s="1"/>
  <c r="E32" i="1"/>
  <c r="E39" i="1"/>
  <c r="C42" i="1"/>
  <c r="E42" i="1" s="1"/>
</calcChain>
</file>

<file path=xl/sharedStrings.xml><?xml version="1.0" encoding="utf-8"?>
<sst xmlns="http://schemas.openxmlformats.org/spreadsheetml/2006/main" count="471" uniqueCount="288">
  <si>
    <t>Government of India</t>
  </si>
  <si>
    <t>National Programme of Mid-Day Meal in Schools</t>
  </si>
  <si>
    <t xml:space="preserve">State :Madhya Pradesh 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</si>
  <si>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</si>
  <si>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</si>
  <si>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</si>
  <si>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</si>
  <si>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</si>
  <si>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</si>
  <si>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</si>
  <si>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</si>
  <si>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</si>
  <si>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</si>
  <si>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NCLP</t>
  </si>
  <si>
    <t>Total</t>
  </si>
  <si>
    <t>1.2) No. of School working days</t>
  </si>
  <si>
    <t xml:space="preserve">PY </t>
  </si>
  <si>
    <t>UP.PY</t>
  </si>
  <si>
    <r>
      <t xml:space="preserve">PY &amp; UP.PY </t>
    </r>
    <r>
      <rPr>
        <sz val="8"/>
        <color indexed="8"/>
        <rFont val="Cambria"/>
        <family val="1"/>
      </rPr>
      <t>(Average)</t>
    </r>
  </si>
  <si>
    <t>1.3)  No. of Meals (PY &amp; UP.PY)</t>
  </si>
  <si>
    <t xml:space="preserve">No. of Meals as per PAB approval </t>
  </si>
  <si>
    <t xml:space="preserve">No. of Meals claimed to have served by the State </t>
  </si>
  <si>
    <t>Diff.</t>
  </si>
  <si>
    <t>UP PY</t>
  </si>
  <si>
    <t>PY &amp; UP PY  (Total)</t>
  </si>
  <si>
    <t>% as per State's claim</t>
  </si>
  <si>
    <t>PY</t>
  </si>
  <si>
    <t>U PY</t>
  </si>
  <si>
    <t>PY &amp; UP PY</t>
  </si>
  <si>
    <t xml:space="preserve">2. COVERAGE </t>
  </si>
  <si>
    <t>Sl. No.</t>
  </si>
  <si>
    <t>Districts</t>
  </si>
  <si>
    <t>No. of Institutions  serving MDM</t>
  </si>
  <si>
    <t xml:space="preserve">Non Coverage </t>
  </si>
  <si>
    <t>% NC</t>
  </si>
  <si>
    <t>5=3-4</t>
  </si>
  <si>
    <t>Agar Malwa</t>
  </si>
  <si>
    <t>Anooppur</t>
  </si>
  <si>
    <t>Alirajpur</t>
  </si>
  <si>
    <t>Ashoknagar</t>
  </si>
  <si>
    <t>Badwani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</si>
  <si>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</si>
  <si>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</si>
  <si>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</si>
  <si>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</si>
  <si>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</si>
  <si>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</si>
  <si>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</si>
  <si>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</si>
  <si>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</si>
  <si>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</si>
  <si>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</si>
  <si>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</si>
  <si>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</si>
  <si>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</si>
  <si>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</si>
  <si>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</si>
  <si>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</si>
  <si>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</si>
  <si>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</si>
  <si>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</si>
  <si>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</si>
  <si>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</si>
  <si>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</si>
  <si>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</si>
  <si>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</si>
  <si>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</si>
  <si>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</si>
  <si>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</si>
  <si>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</si>
  <si>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</si>
  <si>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</si>
  <si>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</si>
  <si>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</si>
  <si>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</si>
  <si>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</si>
  <si>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</si>
  <si>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</si>
  <si>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</si>
  <si>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</si>
  <si>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</si>
  <si>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</si>
  <si>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Singroli</t>
  </si>
  <si>
    <t>Tikamgarh</t>
  </si>
  <si>
    <t xml:space="preserve"> =</t>
  </si>
  <si>
    <t>Ujjain</t>
  </si>
  <si>
    <t>Umaria</t>
  </si>
  <si>
    <t>Vidisha</t>
  </si>
  <si>
    <t>Ttoal</t>
  </si>
  <si>
    <t xml:space="preserve">Primary Enrolment 
</t>
  </si>
  <si>
    <t>Average number of children availed MDM</t>
  </si>
  <si>
    <t>% Diff(NC)</t>
  </si>
  <si>
    <t>Coverage against enrolment</t>
  </si>
  <si>
    <t>No. of children as per PAB Approval for 2012-13</t>
  </si>
  <si>
    <t>5=4-5</t>
  </si>
  <si>
    <t xml:space="preserve">Upper primary  Enrolment 
</t>
  </si>
  <si>
    <t>5=4-3</t>
  </si>
  <si>
    <t>Sr. No.</t>
  </si>
  <si>
    <t>District</t>
  </si>
  <si>
    <t>Effective Rate of Meals Served</t>
  </si>
  <si>
    <t xml:space="preserve">Total </t>
  </si>
  <si>
    <r>
      <t xml:space="preserve">3. </t>
    </r>
    <r>
      <rPr>
        <b/>
        <u/>
        <sz val="10"/>
        <color indexed="8"/>
        <rFont val="Cambria"/>
        <family val="1"/>
      </rPr>
      <t>ANALYSIS ON FOODGRAINS</t>
    </r>
    <r>
      <rPr>
        <b/>
        <sz val="10"/>
        <color indexed="8"/>
        <rFont val="Cambria"/>
        <family val="1"/>
      </rPr>
      <t xml:space="preserve"> (PRIMARY + UPPER PRIMARY)</t>
    </r>
  </si>
  <si>
    <t>3.1)  Reconciliation of Foodgrains OB, Allocation &amp; Lifting</t>
  </si>
  <si>
    <t>As per GoI record</t>
  </si>
  <si>
    <t xml:space="preserve">As per State's AWP&amp;B </t>
  </si>
  <si>
    <t>% Diff</t>
  </si>
  <si>
    <t>5(4-3)</t>
  </si>
  <si>
    <t>*: Lifting as per FCI Bills for GoI</t>
  </si>
  <si>
    <t>3.2) ANALYSIS ON OPENING STOCK AND UNSPENT STOCK OF FOODGRAINS</t>
  </si>
  <si>
    <r>
      <t>(i</t>
    </r>
    <r>
      <rPr>
        <i/>
        <sz val="10"/>
        <color indexed="8"/>
        <rFont val="Cambria"/>
        <family val="1"/>
      </rPr>
      <t>n MTs)</t>
    </r>
  </si>
  <si>
    <t>S.No.</t>
  </si>
  <si>
    <t>Name of District</t>
  </si>
  <si>
    <t xml:space="preserve"> </t>
  </si>
  <si>
    <t>% of UB on allocation 2018-19</t>
  </si>
  <si>
    <t>-</t>
  </si>
  <si>
    <t>3.3)  Foodgrains  Allocation &amp; Lifting</t>
  </si>
  <si>
    <t>(in MTs)</t>
  </si>
  <si>
    <t>Allocation</t>
  </si>
  <si>
    <t>Opening Balance as on 01.04.2018</t>
  </si>
  <si>
    <t>Total Availibility</t>
  </si>
  <si>
    <t>% Availibility</t>
  </si>
  <si>
    <t>Bench mark (85%)</t>
  </si>
  <si>
    <t>Source: Table AT-6 &amp; 6A of AWP&amp;B 2019-20</t>
  </si>
  <si>
    <t>Allocated</t>
  </si>
  <si>
    <t>Lifted from FCI</t>
  </si>
  <si>
    <t>6=4+5</t>
  </si>
  <si>
    <t>7=6/3</t>
  </si>
  <si>
    <t>3.5)  Foodgrains Allocation, Lifting (availibility) &amp; Utilisation</t>
  </si>
  <si>
    <t>T. Availibility</t>
  </si>
  <si>
    <t>% T. Availibility</t>
  </si>
  <si>
    <t>Utilisation</t>
  </si>
  <si>
    <t>% Utilisation</t>
  </si>
  <si>
    <t>3.7)  Payment of foodgrains to FCI</t>
  </si>
  <si>
    <t xml:space="preserve">Amount (Rs in Lakhs)  </t>
  </si>
  <si>
    <t>Central Assistance Made Available by GOI</t>
  </si>
  <si>
    <t>Bills raised by FCI/NAN</t>
  </si>
  <si>
    <t xml:space="preserve">Payment to FCI/NAN by State/UT </t>
  </si>
  <si>
    <t>Pending Bills</t>
  </si>
  <si>
    <t>Unspent balance</t>
  </si>
  <si>
    <t>% Bill Paid</t>
  </si>
  <si>
    <t>4. ANALYSIS ON COOKING COST (PRIMARY + UPPER PRIMARY)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</si>
  <si>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</si>
  <si>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</si>
  <si>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</si>
  <si>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</si>
  <si>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</si>
  <si>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4.2) ANALYSIS ON OPENING BALANACE AND CLOSING BALANACE</t>
  </si>
  <si>
    <t>(Rs. In lakhs)</t>
  </si>
  <si>
    <t>4.4) Cooking cost allocation and disbursed to Dists</t>
  </si>
  <si>
    <t>Availibility</t>
  </si>
  <si>
    <t>Bench mark</t>
  </si>
  <si>
    <t>Disbursed to Dist</t>
  </si>
  <si>
    <t xml:space="preserve">Cooking assistance received </t>
  </si>
  <si>
    <t>Total Availibility of cooking cost</t>
  </si>
  <si>
    <t>% Availibility of cooking cost</t>
  </si>
  <si>
    <t>4.6) Cooking Cost Utilisation</t>
  </si>
  <si>
    <t>Disbursed</t>
  </si>
  <si>
    <t>% Disbursed</t>
  </si>
  <si>
    <r>
      <t xml:space="preserve">4.7)  District-wise Utilisation of Cooking cost </t>
    </r>
    <r>
      <rPr>
        <b/>
        <i/>
        <sz val="10"/>
        <color indexed="8"/>
        <rFont val="Cambria"/>
        <family val="1"/>
      </rPr>
      <t>(Source data: Table AT-7 &amp; 7A of AWP&amp;B 2019-20)</t>
    </r>
  </si>
  <si>
    <t>Utilisation of Cooking assistance</t>
  </si>
  <si>
    <t xml:space="preserve">% Utilisation                    </t>
  </si>
  <si>
    <t>5) ANALYSIS ON HONORARIUM TO COOKS-CUM-HELPERS</t>
  </si>
  <si>
    <t>5.1)  District-wise Honorarium to cook-cum-Helpers</t>
  </si>
  <si>
    <t>Honorarium received</t>
  </si>
  <si>
    <t xml:space="preserve">Total Availibility of Honorarium </t>
  </si>
  <si>
    <t>% Availibility of Honorarium</t>
  </si>
  <si>
    <t>5.2)  District-wise Utilisation of Honorarium to Cooks-cum-Helpers</t>
  </si>
  <si>
    <r>
      <t xml:space="preserve">6.1 Mismatch between Utilisation of Foodgrains and Cooking Cost  </t>
    </r>
    <r>
      <rPr>
        <b/>
        <i/>
        <sz val="10"/>
        <color indexed="8"/>
        <rFont val="Cambria"/>
        <family val="1"/>
      </rPr>
      <t>(Source data: para 3.7 and 4.7 above)</t>
    </r>
  </si>
  <si>
    <t>% utilisation of foodgrains</t>
  </si>
  <si>
    <t>% utilisation of Cooking cost</t>
  </si>
  <si>
    <t>Mis-match in % points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</si>
  <si>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</si>
  <si>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</si>
  <si>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</si>
  <si>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</si>
  <si>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</si>
  <si>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</si>
  <si>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Unspent Balance</t>
  </si>
  <si>
    <t>School Level Expenses</t>
  </si>
  <si>
    <t>Management, Supervision, Training &amp; Internal Monitoring</t>
  </si>
  <si>
    <t>External Monitoring &amp; Evaluation</t>
  </si>
  <si>
    <t>8. ANALYSIS ON CENTRAL ASSISTANCE TOWARDS TRANSPORT ASSISTANCE</t>
  </si>
  <si>
    <t>8.1)  Reconciliation of TA OB, Allocation &amp; Releasing [PY + U PY]</t>
  </si>
  <si>
    <t>`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</si>
  <si>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</si>
  <si>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</si>
  <si>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</si>
  <si>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</si>
  <si>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</si>
  <si>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</si>
  <si>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Kitchen Sheds</t>
  </si>
  <si>
    <t>9.1) Releasing details</t>
  </si>
  <si>
    <t>Releases for Kitchen sheds by GoI</t>
  </si>
  <si>
    <t>Schools</t>
  </si>
  <si>
    <t>Installment</t>
  </si>
  <si>
    <t>Dated</t>
  </si>
  <si>
    <t>Units</t>
  </si>
  <si>
    <t>Amount              (in lakh)</t>
  </si>
  <si>
    <t>Pry+Upry</t>
  </si>
  <si>
    <t>2006-07</t>
  </si>
  <si>
    <t>2007-08</t>
  </si>
  <si>
    <t>2008-09</t>
  </si>
  <si>
    <t>12.12.2008</t>
  </si>
  <si>
    <t>2009-10</t>
  </si>
  <si>
    <t>2010-11</t>
  </si>
  <si>
    <t>2012-13</t>
  </si>
  <si>
    <t>2013-14</t>
  </si>
  <si>
    <t>2017-18</t>
  </si>
  <si>
    <t>Sub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</si>
  <si>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</si>
  <si>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</si>
  <si>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</si>
  <si>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</si>
  <si>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</si>
  <si>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</si>
  <si>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</si>
  <si>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2006-18</t>
  </si>
  <si>
    <t>Achievement as % of allocation</t>
  </si>
  <si>
    <t>Fin (in Lakh)</t>
  </si>
  <si>
    <t xml:space="preserve">Fin                            </t>
  </si>
  <si>
    <t xml:space="preserve"> Kitchen Devices</t>
  </si>
  <si>
    <t>9.4) Releasing details</t>
  </si>
  <si>
    <t xml:space="preserve">Releases for Kitchen devices by GoI </t>
  </si>
  <si>
    <t>2011-12</t>
  </si>
  <si>
    <t>2014-15</t>
  </si>
  <si>
    <t>New</t>
  </si>
  <si>
    <t>replacement</t>
  </si>
  <si>
    <t>rep</t>
  </si>
  <si>
    <t>2016-17</t>
  </si>
  <si>
    <t>new</t>
  </si>
  <si>
    <t xml:space="preserve">9.5) Reconciliation of amount sanctioned </t>
  </si>
  <si>
    <r>
      <t xml:space="preserve">2.1  Institutions- (Primary) </t>
    </r>
    <r>
      <rPr>
        <sz val="10"/>
        <color indexed="8"/>
        <rFont val="Cambria"/>
        <family val="1"/>
      </rPr>
      <t>(Source data : Table AT-3 of AWP&amp;B 2020-21)</t>
    </r>
  </si>
  <si>
    <t>Existing no of Institutions  2019-20</t>
  </si>
  <si>
    <r>
      <t xml:space="preserve">2.2  Institutions- (Upper Primary) </t>
    </r>
    <r>
      <rPr>
        <sz val="10"/>
        <color indexed="8"/>
        <rFont val="Cambria"/>
        <family val="1"/>
      </rPr>
      <t>(Source data : Table AT-3A &amp;3B of AWP&amp;B 2020-21)</t>
    </r>
  </si>
  <si>
    <r>
      <t xml:space="preserve">2.3 Coverage  of children vs enrolment  ( Primary) </t>
    </r>
    <r>
      <rPr>
        <sz val="10"/>
        <color indexed="8"/>
        <rFont val="Cambria"/>
        <family val="1"/>
      </rPr>
      <t>(Source data : Table AT-5  of AWP&amp;B 2020-21)</t>
    </r>
  </si>
  <si>
    <r>
      <t xml:space="preserve">2.3.1 Coverage  of children vs enrolment  ( Upper Primary) </t>
    </r>
    <r>
      <rPr>
        <sz val="10"/>
        <color indexed="8"/>
        <rFont val="Cambria"/>
        <family val="1"/>
      </rPr>
      <t>(Source data : Table AT-5-A of AWP&amp;B 2020-21)</t>
    </r>
  </si>
  <si>
    <r>
      <t xml:space="preserve">2.4 Coverage of Children vs PAB Approval ( Primary) </t>
    </r>
    <r>
      <rPr>
        <sz val="10"/>
        <color indexed="8"/>
        <rFont val="Cambria"/>
        <family val="1"/>
      </rPr>
      <t>(Source data : Table AT-5  of AWP&amp;B 2020-21)</t>
    </r>
  </si>
  <si>
    <t>No. of children as per PAB Approval for 2019-20</t>
  </si>
  <si>
    <r>
      <t xml:space="preserve">2.4.1 Coverage of Children vs PAB Approval( Upper Primary) </t>
    </r>
    <r>
      <rPr>
        <sz val="10"/>
        <color indexed="8"/>
        <rFont val="Cambria"/>
        <family val="1"/>
      </rPr>
      <t>(Source data : Table AT-5-A of AWP&amp;B 2020-21)</t>
    </r>
  </si>
  <si>
    <t>Opening Stock as on 1.4.2019</t>
  </si>
  <si>
    <t>Allocation for 2019-20</t>
  </si>
  <si>
    <t>Lifting* as on 31.03.20</t>
  </si>
  <si>
    <r>
      <t xml:space="preserve"> 3.2.1) District-wise opening balance as on 1.4.2019 </t>
    </r>
    <r>
      <rPr>
        <b/>
        <i/>
        <sz val="10"/>
        <color indexed="8"/>
        <rFont val="Cambria"/>
        <family val="1"/>
      </rPr>
      <t>(Source data: Table AT-6 &amp; 6A of AWP&amp;B 2020-21)</t>
    </r>
  </si>
  <si>
    <t xml:space="preserve">Opening Stock as on 1.4.2019                       </t>
  </si>
  <si>
    <t>% of OS on allocation 2019-20</t>
  </si>
  <si>
    <t>% of UB on allocation 2019-20</t>
  </si>
  <si>
    <r>
      <t xml:space="preserve"> 4.3) District-wise opening balance as on 1.4.2019 </t>
    </r>
    <r>
      <rPr>
        <b/>
        <i/>
        <sz val="10"/>
        <color indexed="8"/>
        <rFont val="Cambria"/>
        <family val="1"/>
      </rPr>
      <t>(Source data: Table AT-7 &amp; 7A of AWP&amp;B 2020-21)</t>
    </r>
  </si>
  <si>
    <t>Allocation for 2020-21</t>
  </si>
  <si>
    <t xml:space="preserve">Opening Balance as on 1.4.2019                              </t>
  </si>
  <si>
    <t>% of OB on allocation 2019-20</t>
  </si>
  <si>
    <r>
      <t xml:space="preserve"> 4.3.2) District-wise unspent  balance as on 31.03.2020 </t>
    </r>
    <r>
      <rPr>
        <b/>
        <i/>
        <sz val="10"/>
        <color indexed="8"/>
        <rFont val="Cambria"/>
        <family val="1"/>
      </rPr>
      <t>(Source data: Table AT-7 &amp; 7A of AWP&amp;B 2020-21)</t>
    </r>
  </si>
  <si>
    <t>*(Refer table AT- 8 and AT-8A, AWP&amp;B, 2020-21)</t>
  </si>
  <si>
    <t xml:space="preserve">Allocation for 2019-20                                      </t>
  </si>
  <si>
    <t xml:space="preserve">Opening Balance as on 1.4.2019                                </t>
  </si>
  <si>
    <t>6. Reconciliation of Utilisation and Performance during 2019-20 [PRIMARY+ UPPER PRIMARY]</t>
  </si>
  <si>
    <r>
      <t xml:space="preserve">9.6) Achievement ( under MDM Funds) </t>
    </r>
    <r>
      <rPr>
        <b/>
        <i/>
        <sz val="10"/>
        <color indexed="8"/>
        <rFont val="Cambria"/>
        <family val="1"/>
      </rPr>
      <t>(Source data: Table AT-12 of AWP&amp;B 2020-21)</t>
    </r>
  </si>
  <si>
    <t>Achievement (C)                                  upto 31.03.20</t>
  </si>
  <si>
    <t>Santioned during 2006-07 to 2019-20</t>
  </si>
  <si>
    <t>2006-20</t>
  </si>
  <si>
    <r>
      <t xml:space="preserve">9.3) Achievement ( under MDM Funds) </t>
    </r>
    <r>
      <rPr>
        <b/>
        <i/>
        <sz val="10"/>
        <color indexed="8"/>
        <rFont val="Cambria"/>
        <family val="1"/>
      </rPr>
      <t>(Source data: Table AT-11 of AWP&amp;B 2020-21)</t>
    </r>
  </si>
  <si>
    <t>Sactioned by GoI during 2006-07 to 2019-20</t>
  </si>
  <si>
    <r>
      <t xml:space="preserve">8.2) Utilisation of TA during 2019-20 </t>
    </r>
    <r>
      <rPr>
        <b/>
        <i/>
        <sz val="10"/>
        <color indexed="8"/>
        <rFont val="Cambria"/>
        <family val="1"/>
      </rPr>
      <t>(Source data: Table AT-8 of AWP&amp;B 2020-21)</t>
    </r>
  </si>
  <si>
    <t>9. INFRASTRUCTURE DEVELOPMENT DURING 2019-20 (Primary + Upper primary)</t>
  </si>
  <si>
    <r>
      <t xml:space="preserve">7.2) Utilisation of MME during 2019-20  </t>
    </r>
    <r>
      <rPr>
        <b/>
        <i/>
        <sz val="10"/>
        <color indexed="8"/>
        <rFont val="Cambria"/>
        <family val="1"/>
      </rPr>
      <t>(Source data: Table AT-9 of AWP&amp;B 2020-21)</t>
    </r>
  </si>
  <si>
    <t>Opening Balance as on 1.4.2019</t>
  </si>
  <si>
    <t>Releasing during 2019-20</t>
  </si>
  <si>
    <t>MDM PAB Approval for 2019-20</t>
  </si>
  <si>
    <r>
      <t xml:space="preserve">2.5 Number of meal to be served and  actual  number of meal served during 2019-20 </t>
    </r>
    <r>
      <rPr>
        <sz val="9"/>
        <color indexed="8"/>
        <rFont val="Cambria"/>
        <family val="1"/>
      </rPr>
      <t xml:space="preserve">(Source data: Table AT-5 &amp; </t>
    </r>
    <r>
      <rPr>
        <sz val="10"/>
        <color indexed="8"/>
        <rFont val="Cambria"/>
        <family val="1"/>
      </rPr>
      <t>5A of AWP&amp;B 2020-21)</t>
    </r>
  </si>
  <si>
    <r>
      <t xml:space="preserve">3.6)  District-wise Utilisation of foodgrains </t>
    </r>
    <r>
      <rPr>
        <b/>
        <i/>
        <sz val="10"/>
        <color indexed="8"/>
        <rFont val="Cambria"/>
        <family val="1"/>
      </rPr>
      <t>(Source data: Table AT-6 &amp; 6A of AWP&amp;B 2020-21)</t>
    </r>
  </si>
  <si>
    <r>
      <t>4.5)  District-wise Cooking Cost availability</t>
    </r>
    <r>
      <rPr>
        <b/>
        <i/>
        <sz val="10"/>
        <color indexed="8"/>
        <rFont val="Cambria"/>
        <family val="1"/>
      </rPr>
      <t xml:space="preserve"> (Source data: Table AT-7 &amp; 7A of AWP&amp;B 2020-21)</t>
    </r>
  </si>
  <si>
    <t xml:space="preserve">Opening Balance as on 1.4.2019                    </t>
  </si>
  <si>
    <t>Annual Work Plan &amp; Budget  (AWP&amp;B) 2020-21</t>
  </si>
  <si>
    <t>Section-A : REVIEW OF IMPLEMENTATION OF MDM SCHEME DURING 2019-20 (1.4.19 to 31.12.19)</t>
  </si>
  <si>
    <t>Availed MDM during 1.4.19 to 31.12.19  as per AWP&amp;B 2020-21 (AT-5&amp;5A)</t>
  </si>
  <si>
    <t>i) Base period 01.04.19 to 31.12.19</t>
  </si>
  <si>
    <r>
      <t>ii) Base period 01.04.19 to 31.12.19 (As per PAB aaproval = 17</t>
    </r>
    <r>
      <rPr>
        <b/>
        <sz val="9"/>
        <color indexed="8"/>
        <rFont val="Cambria"/>
        <family val="1"/>
      </rPr>
      <t>0 days: Py &amp; U Py days)  and 220 for NCLP</t>
    </r>
  </si>
  <si>
    <t>No. of Meals as per PAB approval (01.04.19 to 31.12.19)</t>
  </si>
  <si>
    <t>No. of Meals served by State during the period 01.04.19 to 31.12.19</t>
  </si>
  <si>
    <t>No of meals to be served during 1.04.2019 to 31.12.19</t>
  </si>
  <si>
    <t>No of meal served as on 31.12.19</t>
  </si>
  <si>
    <r>
      <t xml:space="preserve"> 3.2.2) District-wise unspent balance as on 31.12.19 </t>
    </r>
    <r>
      <rPr>
        <i/>
        <sz val="10"/>
        <color indexed="8"/>
        <rFont val="Cambria"/>
        <family val="1"/>
      </rPr>
      <t>(Source data: Table AT-6 &amp; 6A of AWP&amp;B 2020-21)</t>
    </r>
  </si>
  <si>
    <t>Unspent Balance as on 31.12.19</t>
  </si>
  <si>
    <t>Lifting upto 31.12.19</t>
  </si>
  <si>
    <t>OB as on 1.4.2019</t>
  </si>
  <si>
    <r>
      <t xml:space="preserve">3.4) District-wise Foodgrains availability  as on 31.12.19 </t>
    </r>
    <r>
      <rPr>
        <b/>
        <i/>
        <sz val="10"/>
        <color indexed="8"/>
        <rFont val="Cambria"/>
        <family val="1"/>
      </rPr>
      <t>(Source data: Table AT-6 &amp; 6A of AWP&amp;B 2020-21)</t>
    </r>
  </si>
  <si>
    <t>OB as on 1.4.19</t>
  </si>
  <si>
    <t xml:space="preserve">Unspent Balance as on 31.12.2019                           </t>
  </si>
  <si>
    <t xml:space="preserve">Unspent Balance as on 31.12.2019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</si>
</sst>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b/>
      <sz val="10"/>
      <color theme="1" tint="4.9989318521683403E-2"/>
      <name val="Cambria"/>
      <family val="1"/>
      <scheme val="major"/>
    </font>
    <font>
      <sz val="10"/>
      <name val="Cambria"/>
      <family val="1"/>
      <scheme val="major"/>
    </font>
    <font>
      <sz val="10"/>
      <color theme="1" tint="4.9989318521683403E-2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u/>
      <sz val="10"/>
      <color theme="1" tint="4.9989318521683403E-2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u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  <family val="2"/>
    </font>
    <font>
      <sz val="8"/>
      <color indexed="8"/>
      <name val="Cambria"/>
      <family val="1"/>
    </font>
    <font>
      <b/>
      <sz val="9"/>
      <color theme="1" tint="4.9989318521683403E-2"/>
      <name val="Cambria"/>
      <family val="1"/>
      <scheme val="major"/>
    </font>
    <font>
      <b/>
      <sz val="9"/>
      <color indexed="8"/>
      <name val="Cambria"/>
      <family val="1"/>
    </font>
    <font>
      <b/>
      <sz val="10"/>
      <name val="Bookman Old Style"/>
      <family val="1"/>
    </font>
    <font>
      <sz val="10"/>
      <color indexed="8"/>
      <name val="Cambria"/>
      <family val="1"/>
    </font>
    <font>
      <sz val="10"/>
      <color theme="1" tint="4.9989318521683403E-2"/>
      <name val="Arial"/>
      <family val="2"/>
    </font>
    <font>
      <sz val="11"/>
      <color theme="1" tint="4.9989318521683403E-2"/>
      <name val="Times New Roman"/>
      <family val="1"/>
    </font>
    <font>
      <b/>
      <sz val="10"/>
      <color rgb="FFFF0000"/>
      <name val="Arial"/>
      <family val="2"/>
    </font>
    <font>
      <sz val="9"/>
      <color indexed="8"/>
      <name val="Cambria"/>
      <family val="1"/>
    </font>
    <font>
      <b/>
      <sz val="10"/>
      <color theme="1" tint="4.9989318521683403E-2"/>
      <name val="Arial"/>
      <family val="2"/>
    </font>
    <font>
      <b/>
      <u/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color theme="1" tint="4.9989318521683403E-2"/>
      <name val="Cambria"/>
      <family val="1"/>
      <scheme val="major"/>
    </font>
    <font>
      <i/>
      <sz val="10"/>
      <color rgb="FFFF0000"/>
      <name val="Cambria"/>
      <family val="1"/>
      <scheme val="major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theme="1" tint="4.9989318521683403E-2"/>
      <name val="Times New Roman"/>
      <family val="1"/>
    </font>
    <font>
      <b/>
      <sz val="10"/>
      <color theme="1" tint="4.9989318521683403E-2"/>
      <name val="Bookman Old Style"/>
      <family val="1"/>
    </font>
    <font>
      <sz val="10"/>
      <color theme="1" tint="4.9989318521683403E-2"/>
      <name val="Bookman Old Style"/>
      <family val="1"/>
    </font>
    <font>
      <sz val="10"/>
      <color rgb="FFFF0000"/>
      <name val="Bookman Old Style"/>
      <family val="1"/>
    </font>
    <font>
      <sz val="10"/>
      <name val="Bookman Old Style"/>
      <family val="1"/>
    </font>
    <font>
      <sz val="10"/>
      <color indexed="10"/>
      <name val="Cambria"/>
      <family val="1"/>
      <scheme val="major"/>
    </font>
    <font>
      <i/>
      <sz val="10"/>
      <color theme="1" tint="4.9989318521683403E-2"/>
      <name val="Cambria"/>
      <family val="1"/>
      <scheme val="major"/>
    </font>
    <font>
      <b/>
      <u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Cambria"/>
      <family val="1"/>
    </font>
    <font>
      <i/>
      <sz val="11"/>
      <name val="Arial"/>
      <family val="2"/>
    </font>
    <font>
      <b/>
      <i/>
      <sz val="10"/>
      <color rgb="FFFF0000"/>
      <name val="Cambria"/>
      <family val="1"/>
      <scheme val="major"/>
    </font>
    <font>
      <sz val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</cellStyleXfs>
  <cellXfs count="400">
    <xf numFmtId="0" fontId="0" fillId="0" borderId="0" xfId="0"/>
    <xf numFmtId="0" fontId="2" fillId="0" borderId="0" xfId="0" applyFont="1"/>
    <xf numFmtId="0" fontId="1" fillId="0" borderId="6" xfId="0" applyFont="1" applyBorder="1"/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9" fillId="3" borderId="12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/>
    <xf numFmtId="9" fontId="9" fillId="0" borderId="12" xfId="1" applyFont="1" applyBorder="1" applyAlignment="1"/>
    <xf numFmtId="0" fontId="7" fillId="0" borderId="0" xfId="0" applyFont="1" applyAlignment="1"/>
    <xf numFmtId="1" fontId="2" fillId="0" borderId="12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/>
    <xf numFmtId="0" fontId="2" fillId="3" borderId="12" xfId="0" applyFont="1" applyFill="1" applyBorder="1" applyAlignment="1">
      <alignment wrapText="1"/>
    </xf>
    <xf numFmtId="0" fontId="9" fillId="3" borderId="12" xfId="0" applyFont="1" applyFill="1" applyBorder="1"/>
    <xf numFmtId="1" fontId="9" fillId="3" borderId="12" xfId="0" applyNumberFormat="1" applyFont="1" applyFill="1" applyBorder="1"/>
    <xf numFmtId="9" fontId="9" fillId="3" borderId="12" xfId="1" applyFont="1" applyFill="1" applyBorder="1" applyAlignment="1"/>
    <xf numFmtId="0" fontId="7" fillId="0" borderId="0" xfId="0" applyFont="1"/>
    <xf numFmtId="1" fontId="9" fillId="0" borderId="0" xfId="0" applyNumberFormat="1" applyFont="1" applyBorder="1"/>
    <xf numFmtId="1" fontId="9" fillId="0" borderId="0" xfId="0" applyNumberFormat="1" applyFont="1" applyBorder="1" applyAlignment="1"/>
    <xf numFmtId="9" fontId="9" fillId="0" borderId="0" xfId="1" applyFont="1" applyBorder="1" applyAlignment="1"/>
    <xf numFmtId="0" fontId="1" fillId="0" borderId="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" fontId="3" fillId="0" borderId="12" xfId="0" applyNumberFormat="1" applyFont="1" applyBorder="1"/>
    <xf numFmtId="1" fontId="3" fillId="0" borderId="12" xfId="0" applyNumberFormat="1" applyFont="1" applyBorder="1" applyAlignment="1"/>
    <xf numFmtId="9" fontId="1" fillId="0" borderId="12" xfId="1" applyFont="1" applyBorder="1" applyAlignment="1"/>
    <xf numFmtId="0" fontId="3" fillId="3" borderId="12" xfId="0" applyFont="1" applyFill="1" applyBorder="1" applyAlignment="1">
      <alignment horizontal="left" wrapText="1"/>
    </xf>
    <xf numFmtId="1" fontId="1" fillId="3" borderId="12" xfId="0" applyNumberFormat="1" applyFont="1" applyFill="1" applyBorder="1"/>
    <xf numFmtId="1" fontId="1" fillId="3" borderId="12" xfId="0" applyNumberFormat="1" applyFont="1" applyFill="1" applyBorder="1" applyAlignment="1"/>
    <xf numFmtId="9" fontId="1" fillId="3" borderId="12" xfId="1" applyFont="1" applyFill="1" applyBorder="1" applyAlignment="1"/>
    <xf numFmtId="0" fontId="3" fillId="0" borderId="0" xfId="0" applyFont="1" applyBorder="1" applyAlignment="1">
      <alignment horizontal="left" wrapText="1"/>
    </xf>
    <xf numFmtId="1" fontId="1" fillId="0" borderId="0" xfId="0" applyNumberFormat="1" applyFont="1" applyBorder="1"/>
    <xf numFmtId="1" fontId="1" fillId="0" borderId="0" xfId="0" applyNumberFormat="1" applyFont="1" applyBorder="1" applyAlignment="1"/>
    <xf numFmtId="9" fontId="1" fillId="0" borderId="0" xfId="1" applyFont="1" applyBorder="1" applyAlignment="1"/>
    <xf numFmtId="9" fontId="3" fillId="0" borderId="0" xfId="1" applyFont="1" applyBorder="1" applyAlignment="1"/>
    <xf numFmtId="0" fontId="1" fillId="3" borderId="12" xfId="0" applyFont="1" applyFill="1" applyBorder="1" applyAlignment="1">
      <alignment horizontal="center" vertical="top" wrapText="1"/>
    </xf>
    <xf numFmtId="9" fontId="1" fillId="3" borderId="12" xfId="1" applyFont="1" applyFill="1" applyBorder="1" applyAlignment="1">
      <alignment horizontal="center" vertical="top"/>
    </xf>
    <xf numFmtId="0" fontId="3" fillId="0" borderId="12" xfId="0" applyFont="1" applyBorder="1" applyAlignment="1">
      <alignment wrapText="1"/>
    </xf>
    <xf numFmtId="9" fontId="1" fillId="0" borderId="12" xfId="1" applyNumberFormat="1" applyFont="1" applyBorder="1" applyAlignment="1"/>
    <xf numFmtId="1" fontId="3" fillId="0" borderId="0" xfId="0" applyNumberFormat="1" applyFont="1"/>
    <xf numFmtId="0" fontId="3" fillId="0" borderId="12" xfId="0" applyFont="1" applyBorder="1" applyAlignment="1"/>
    <xf numFmtId="1" fontId="1" fillId="0" borderId="12" xfId="0" applyNumberFormat="1" applyFont="1" applyBorder="1"/>
    <xf numFmtId="0" fontId="1" fillId="0" borderId="0" xfId="0" applyFont="1" applyBorder="1" applyAlignment="1">
      <alignment horizontal="left" wrapText="1"/>
    </xf>
    <xf numFmtId="0" fontId="1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" fillId="0" borderId="12" xfId="1" applyFont="1" applyFill="1" applyBorder="1" applyAlignment="1">
      <alignment horizontal="center" vertical="center" wrapText="1"/>
    </xf>
    <xf numFmtId="9" fontId="1" fillId="0" borderId="12" xfId="1" applyFont="1" applyFill="1" applyBorder="1" applyAlignment="1">
      <alignment horizontal="center"/>
    </xf>
    <xf numFmtId="9" fontId="3" fillId="0" borderId="0" xfId="1" applyFont="1"/>
    <xf numFmtId="0" fontId="3" fillId="0" borderId="0" xfId="0" applyFont="1" applyBorder="1" applyAlignment="1">
      <alignment horizontal="center"/>
    </xf>
    <xf numFmtId="9" fontId="1" fillId="0" borderId="0" xfId="1" applyFont="1" applyFill="1" applyBorder="1" applyAlignment="1"/>
    <xf numFmtId="9" fontId="1" fillId="3" borderId="12" xfId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6" fillId="4" borderId="12" xfId="2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/>
    </xf>
    <xf numFmtId="0" fontId="3" fillId="0" borderId="12" xfId="1" applyNumberFormat="1" applyFont="1" applyBorder="1"/>
    <xf numFmtId="9" fontId="3" fillId="0" borderId="12" xfId="1" applyFont="1" applyBorder="1"/>
    <xf numFmtId="0" fontId="3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9" fontId="1" fillId="3" borderId="12" xfId="1" applyFont="1" applyFill="1" applyBorder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9" fontId="6" fillId="0" borderId="0" xfId="1" applyFont="1" applyBorder="1"/>
    <xf numFmtId="9" fontId="7" fillId="0" borderId="0" xfId="1" applyFont="1"/>
    <xf numFmtId="0" fontId="16" fillId="0" borderId="12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wrapText="1"/>
    </xf>
    <xf numFmtId="0" fontId="1" fillId="3" borderId="12" xfId="1" applyNumberFormat="1" applyFont="1" applyFill="1" applyBorder="1"/>
    <xf numFmtId="0" fontId="7" fillId="0" borderId="0" xfId="0" applyFont="1" applyBorder="1" applyAlignment="1">
      <alignment horizontal="center"/>
    </xf>
    <xf numFmtId="9" fontId="1" fillId="3" borderId="9" xfId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7" fillId="0" borderId="12" xfId="3" applyFont="1" applyFill="1" applyBorder="1"/>
    <xf numFmtId="1" fontId="16" fillId="0" borderId="11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9" fontId="3" fillId="0" borderId="9" xfId="1" applyFont="1" applyBorder="1"/>
    <xf numFmtId="9" fontId="7" fillId="0" borderId="0" xfId="1" applyFont="1" applyBorder="1"/>
    <xf numFmtId="0" fontId="17" fillId="4" borderId="12" xfId="3" applyFont="1" applyFill="1" applyBorder="1"/>
    <xf numFmtId="1" fontId="16" fillId="0" borderId="11" xfId="0" applyNumberFormat="1" applyFont="1" applyFill="1" applyBorder="1" applyAlignment="1">
      <alignment horizontal="right" vertical="top" wrapText="1"/>
    </xf>
    <xf numFmtId="1" fontId="1" fillId="3" borderId="12" xfId="0" applyNumberFormat="1" applyFont="1" applyFill="1" applyBorder="1" applyAlignment="1">
      <alignment horizontal="right"/>
    </xf>
    <xf numFmtId="9" fontId="1" fillId="3" borderId="9" xfId="1" applyFont="1" applyFill="1" applyBorder="1"/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17" fillId="0" borderId="12" xfId="3" applyNumberFormat="1" applyFont="1" applyFill="1" applyBorder="1"/>
    <xf numFmtId="1" fontId="16" fillId="0" borderId="12" xfId="0" applyNumberFormat="1" applyFont="1" applyFill="1" applyBorder="1" applyAlignment="1">
      <alignment horizontal="right" vertical="center" wrapText="1"/>
    </xf>
    <xf numFmtId="1" fontId="1" fillId="3" borderId="15" xfId="0" applyNumberFormat="1" applyFont="1" applyFill="1" applyBorder="1" applyAlignment="1">
      <alignment horizontal="right"/>
    </xf>
    <xf numFmtId="1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right" vertical="top" wrapText="1"/>
    </xf>
    <xf numFmtId="9" fontId="3" fillId="0" borderId="4" xfId="1" applyFont="1" applyBorder="1"/>
    <xf numFmtId="9" fontId="1" fillId="0" borderId="4" xfId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/>
    </xf>
    <xf numFmtId="9" fontId="7" fillId="0" borderId="4" xfId="1" applyFont="1" applyBorder="1"/>
    <xf numFmtId="9" fontId="6" fillId="0" borderId="4" xfId="1" applyFont="1" applyBorder="1"/>
    <xf numFmtId="0" fontId="1" fillId="3" borderId="1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2" xfId="1" applyFont="1" applyBorder="1" applyAlignment="1">
      <alignment horizontal="right"/>
    </xf>
    <xf numFmtId="2" fontId="3" fillId="0" borderId="0" xfId="0" applyNumberFormat="1" applyFont="1"/>
    <xf numFmtId="2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0" fillId="3" borderId="12" xfId="0" applyFont="1" applyFill="1" applyBorder="1" applyAlignment="1">
      <alignment horizontal="left" vertical="top" wrapText="1"/>
    </xf>
    <xf numFmtId="9" fontId="1" fillId="3" borderId="12" xfId="1" applyFont="1" applyFill="1" applyBorder="1" applyAlignment="1">
      <alignment horizontal="right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9" fontId="6" fillId="0" borderId="0" xfId="1" applyFont="1" applyBorder="1" applyAlignment="1">
      <alignment horizontal="right"/>
    </xf>
    <xf numFmtId="0" fontId="9" fillId="0" borderId="0" xfId="0" applyFont="1"/>
    <xf numFmtId="0" fontId="9" fillId="3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/>
    <xf numFmtId="9" fontId="9" fillId="0" borderId="12" xfId="1" applyFont="1" applyBorder="1"/>
    <xf numFmtId="2" fontId="2" fillId="0" borderId="12" xfId="0" applyNumberFormat="1" applyFont="1" applyBorder="1" applyAlignment="1">
      <alignment horizontal="right"/>
    </xf>
    <xf numFmtId="2" fontId="7" fillId="0" borderId="0" xfId="0" applyNumberFormat="1" applyFont="1"/>
    <xf numFmtId="2" fontId="2" fillId="0" borderId="12" xfId="0" applyNumberFormat="1" applyFont="1" applyFill="1" applyBorder="1"/>
    <xf numFmtId="0" fontId="23" fillId="0" borderId="0" xfId="0" applyFont="1"/>
    <xf numFmtId="0" fontId="24" fillId="0" borderId="0" xfId="0" applyFont="1"/>
    <xf numFmtId="2" fontId="6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Fill="1"/>
    <xf numFmtId="2" fontId="3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1" fillId="3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Border="1"/>
    <xf numFmtId="9" fontId="3" fillId="0" borderId="12" xfId="1" applyFont="1" applyBorder="1" applyAlignment="1">
      <alignment horizontal="right" wrapText="1"/>
    </xf>
    <xf numFmtId="0" fontId="7" fillId="0" borderId="0" xfId="0" applyFont="1" applyBorder="1"/>
    <xf numFmtId="2" fontId="7" fillId="0" borderId="0" xfId="0" applyNumberFormat="1" applyFont="1" applyBorder="1"/>
    <xf numFmtId="9" fontId="3" fillId="0" borderId="0" xfId="1" applyFont="1" applyBorder="1" applyAlignment="1">
      <alignment horizontal="right" wrapText="1"/>
    </xf>
    <xf numFmtId="0" fontId="1" fillId="3" borderId="12" xfId="0" quotePrefix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right" vertical="top" wrapText="1"/>
    </xf>
    <xf numFmtId="9" fontId="1" fillId="3" borderId="12" xfId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7" fillId="3" borderId="12" xfId="3" applyFont="1" applyFill="1" applyBorder="1"/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9" fontId="1" fillId="0" borderId="12" xfId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 vertical="top" wrapText="1"/>
    </xf>
    <xf numFmtId="9" fontId="1" fillId="0" borderId="0" xfId="1" applyFont="1" applyBorder="1" applyAlignment="1">
      <alignment horizontal="center" vertical="top" wrapText="1"/>
    </xf>
    <xf numFmtId="9" fontId="1" fillId="0" borderId="0" xfId="1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2" xfId="0" quotePrefix="1" applyFont="1" applyFill="1" applyBorder="1" applyAlignment="1">
      <alignment horizontal="center"/>
    </xf>
    <xf numFmtId="0" fontId="1" fillId="3" borderId="12" xfId="0" applyFont="1" applyFill="1" applyBorder="1"/>
    <xf numFmtId="2" fontId="1" fillId="3" borderId="12" xfId="0" applyNumberFormat="1" applyFont="1" applyFill="1" applyBorder="1" applyAlignment="1">
      <alignment vertical="center" wrapText="1"/>
    </xf>
    <xf numFmtId="2" fontId="2" fillId="0" borderId="0" xfId="0" applyNumberFormat="1" applyFont="1"/>
    <xf numFmtId="0" fontId="7" fillId="0" borderId="0" xfId="0" quotePrefix="1" applyFont="1"/>
    <xf numFmtId="2" fontId="1" fillId="0" borderId="12" xfId="0" applyNumberFormat="1" applyFont="1" applyBorder="1"/>
    <xf numFmtId="9" fontId="1" fillId="0" borderId="12" xfId="1" applyFont="1" applyBorder="1"/>
    <xf numFmtId="0" fontId="6" fillId="0" borderId="0" xfId="0" applyFont="1"/>
    <xf numFmtId="0" fontId="1" fillId="3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9" fontId="3" fillId="0" borderId="12" xfId="1" applyNumberFormat="1" applyFont="1" applyBorder="1" applyAlignment="1">
      <alignment horizontal="right" vertical="center" wrapText="1"/>
    </xf>
    <xf numFmtId="0" fontId="3" fillId="0" borderId="12" xfId="0" quotePrefix="1" applyFont="1" applyBorder="1" applyAlignment="1">
      <alignment horizontal="center"/>
    </xf>
    <xf numFmtId="2" fontId="1" fillId="0" borderId="12" xfId="0" applyNumberFormat="1" applyFont="1" applyBorder="1" applyAlignment="1">
      <alignment vertical="center" wrapText="1"/>
    </xf>
    <xf numFmtId="9" fontId="1" fillId="0" borderId="12" xfId="1" applyNumberFormat="1" applyFont="1" applyBorder="1" applyAlignment="1">
      <alignment horizontal="right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3" borderId="12" xfId="0" applyFont="1" applyFill="1" applyBorder="1" applyAlignment="1">
      <alignment horizontal="center" vertical="top" wrapText="1"/>
    </xf>
    <xf numFmtId="2" fontId="29" fillId="0" borderId="12" xfId="0" applyNumberFormat="1" applyFont="1" applyFill="1" applyBorder="1" applyAlignment="1">
      <alignment horizontal="right" wrapText="1"/>
    </xf>
    <xf numFmtId="2" fontId="29" fillId="0" borderId="12" xfId="0" applyNumberFormat="1" applyFont="1" applyBorder="1" applyAlignment="1">
      <alignment horizontal="right" wrapText="1"/>
    </xf>
    <xf numFmtId="9" fontId="29" fillId="4" borderId="11" xfId="1" applyFont="1" applyFill="1" applyBorder="1"/>
    <xf numFmtId="9" fontId="31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28" fillId="3" borderId="12" xfId="0" applyFont="1" applyFill="1" applyBorder="1"/>
    <xf numFmtId="2" fontId="28" fillId="3" borderId="12" xfId="0" applyNumberFormat="1" applyFont="1" applyFill="1" applyBorder="1" applyAlignment="1">
      <alignment horizontal="right"/>
    </xf>
    <xf numFmtId="9" fontId="28" fillId="3" borderId="11" xfId="1" applyFont="1" applyFill="1" applyBorder="1"/>
    <xf numFmtId="0" fontId="7" fillId="0" borderId="0" xfId="0" quotePrefix="1" applyFont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Border="1" applyAlignment="1">
      <alignment vertical="center" wrapText="1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quotePrefix="1" applyFont="1"/>
    <xf numFmtId="0" fontId="2" fillId="0" borderId="0" xfId="0" applyFont="1" applyFill="1"/>
    <xf numFmtId="2" fontId="7" fillId="0" borderId="0" xfId="0" applyNumberFormat="1" applyFont="1" applyFill="1"/>
    <xf numFmtId="0" fontId="9" fillId="0" borderId="0" xfId="0" applyFont="1" applyFill="1"/>
    <xf numFmtId="2" fontId="6" fillId="0" borderId="0" xfId="0" applyNumberFormat="1" applyFont="1" applyFill="1"/>
    <xf numFmtId="2" fontId="2" fillId="0" borderId="0" xfId="0" applyNumberFormat="1" applyFont="1" applyFill="1"/>
    <xf numFmtId="2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 vertical="top" wrapText="1"/>
    </xf>
    <xf numFmtId="9" fontId="6" fillId="0" borderId="0" xfId="1" applyFont="1" applyBorder="1" applyAlignment="1">
      <alignment horizontal="right" wrapText="1"/>
    </xf>
    <xf numFmtId="9" fontId="3" fillId="0" borderId="12" xfId="1" applyFont="1" applyFill="1" applyBorder="1" applyAlignment="1">
      <alignment vertical="center"/>
    </xf>
    <xf numFmtId="9" fontId="3" fillId="0" borderId="0" xfId="1" applyFont="1" applyFill="1" applyBorder="1" applyAlignment="1">
      <alignment vertical="center"/>
    </xf>
    <xf numFmtId="9" fontId="1" fillId="3" borderId="12" xfId="1" applyFont="1" applyFill="1" applyBorder="1" applyAlignment="1">
      <alignment vertical="center"/>
    </xf>
    <xf numFmtId="9" fontId="6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2" xfId="0" applyFont="1" applyBorder="1"/>
    <xf numFmtId="0" fontId="3" fillId="0" borderId="12" xfId="0" applyFont="1" applyFill="1" applyBorder="1"/>
    <xf numFmtId="9" fontId="3" fillId="0" borderId="12" xfId="0" applyNumberFormat="1" applyFont="1" applyBorder="1"/>
    <xf numFmtId="2" fontId="6" fillId="0" borderId="0" xfId="0" applyNumberFormat="1" applyFont="1" applyBorder="1" applyAlignment="1">
      <alignment horizontal="center" vertical="top" wrapText="1"/>
    </xf>
    <xf numFmtId="9" fontId="6" fillId="0" borderId="0" xfId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9" fontId="3" fillId="0" borderId="12" xfId="1" quotePrefix="1" applyFont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2" fontId="7" fillId="0" borderId="12" xfId="0" applyNumberFormat="1" applyFont="1" applyFill="1" applyBorder="1"/>
    <xf numFmtId="2" fontId="7" fillId="0" borderId="12" xfId="0" applyNumberFormat="1" applyFont="1" applyBorder="1"/>
    <xf numFmtId="2" fontId="1" fillId="3" borderId="12" xfId="0" applyNumberFormat="1" applyFont="1" applyFill="1" applyBorder="1" applyAlignment="1">
      <alignment vertical="center"/>
    </xf>
    <xf numFmtId="0" fontId="29" fillId="0" borderId="0" xfId="0" applyFont="1" applyFill="1" applyAlignment="1"/>
    <xf numFmtId="0" fontId="29" fillId="0" borderId="0" xfId="0" applyFont="1" applyFill="1"/>
    <xf numFmtId="2" fontId="29" fillId="0" borderId="0" xfId="0" applyNumberFormat="1" applyFont="1" applyFill="1"/>
    <xf numFmtId="0" fontId="28" fillId="0" borderId="0" xfId="0" applyFont="1" applyFill="1"/>
    <xf numFmtId="9" fontId="29" fillId="0" borderId="12" xfId="1" applyFont="1" applyBorder="1"/>
    <xf numFmtId="2" fontId="28" fillId="3" borderId="12" xfId="0" applyNumberFormat="1" applyFont="1" applyFill="1" applyBorder="1"/>
    <xf numFmtId="9" fontId="28" fillId="3" borderId="12" xfId="1" applyFont="1" applyFill="1" applyBorder="1"/>
    <xf numFmtId="2" fontId="10" fillId="0" borderId="0" xfId="2" applyNumberFormat="1"/>
    <xf numFmtId="2" fontId="31" fillId="0" borderId="0" xfId="0" applyNumberFormat="1" applyFont="1"/>
    <xf numFmtId="0" fontId="28" fillId="3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2" fontId="29" fillId="0" borderId="12" xfId="0" applyNumberFormat="1" applyFont="1" applyFill="1" applyBorder="1" applyAlignment="1">
      <alignment horizontal="right" vertical="center" wrapText="1"/>
    </xf>
    <xf numFmtId="2" fontId="29" fillId="0" borderId="12" xfId="1" applyNumberFormat="1" applyFont="1" applyBorder="1"/>
    <xf numFmtId="9" fontId="29" fillId="0" borderId="12" xfId="1" applyFont="1" applyFill="1" applyBorder="1" applyAlignment="1">
      <alignment horizontal="right" vertical="center" wrapText="1"/>
    </xf>
    <xf numFmtId="0" fontId="28" fillId="3" borderId="12" xfId="0" applyFont="1" applyFill="1" applyBorder="1" applyAlignment="1">
      <alignment horizontal="left" vertical="top" wrapText="1"/>
    </xf>
    <xf numFmtId="9" fontId="28" fillId="3" borderId="12" xfId="1" applyFont="1" applyFill="1" applyBorder="1" applyAlignment="1">
      <alignment horizontal="right" vertical="center" wrapText="1"/>
    </xf>
    <xf numFmtId="2" fontId="28" fillId="3" borderId="12" xfId="1" applyNumberFormat="1" applyFont="1" applyFill="1" applyBorder="1"/>
    <xf numFmtId="9" fontId="31" fillId="0" borderId="0" xfId="1" applyFont="1"/>
    <xf numFmtId="0" fontId="3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9" fontId="1" fillId="0" borderId="0" xfId="1" applyFont="1" applyBorder="1"/>
    <xf numFmtId="9" fontId="3" fillId="0" borderId="12" xfId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9" fontId="2" fillId="0" borderId="0" xfId="0" applyNumberFormat="1" applyFont="1"/>
    <xf numFmtId="0" fontId="3" fillId="3" borderId="12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10" fillId="4" borderId="12" xfId="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9" fontId="2" fillId="0" borderId="12" xfId="1" applyFont="1" applyBorder="1" applyAlignment="1">
      <alignment vertical="center"/>
    </xf>
    <xf numFmtId="2" fontId="10" fillId="0" borderId="12" xfId="2" applyNumberFormat="1" applyFont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9" fillId="0" borderId="12" xfId="0" applyFont="1" applyBorder="1"/>
    <xf numFmtId="2" fontId="9" fillId="0" borderId="12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32" fillId="0" borderId="0" xfId="0" applyFont="1"/>
    <xf numFmtId="0" fontId="2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0" fontId="9" fillId="3" borderId="12" xfId="0" applyFont="1" applyFill="1" applyBorder="1" applyAlignment="1">
      <alignment wrapText="1"/>
    </xf>
    <xf numFmtId="9" fontId="2" fillId="0" borderId="12" xfId="1" applyFont="1" applyBorder="1"/>
    <xf numFmtId="0" fontId="33" fillId="0" borderId="7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right"/>
    </xf>
    <xf numFmtId="0" fontId="3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7" fillId="0" borderId="12" xfId="0" applyFont="1" applyBorder="1"/>
    <xf numFmtId="2" fontId="37" fillId="0" borderId="12" xfId="0" applyNumberFormat="1" applyFont="1" applyBorder="1"/>
    <xf numFmtId="0" fontId="2" fillId="0" borderId="12" xfId="0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/>
    </xf>
    <xf numFmtId="1" fontId="9" fillId="0" borderId="12" xfId="0" applyNumberFormat="1" applyFont="1" applyBorder="1"/>
    <xf numFmtId="0" fontId="38" fillId="0" borderId="0" xfId="0" applyFont="1"/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/>
    <xf numFmtId="1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9" fontId="3" fillId="0" borderId="12" xfId="1" applyFont="1" applyBorder="1" applyAlignment="1">
      <alignment vertical="center"/>
    </xf>
    <xf numFmtId="0" fontId="39" fillId="0" borderId="0" xfId="0" applyFont="1" applyFill="1" applyBorder="1" applyAlignment="1">
      <alignment horizontal="left"/>
    </xf>
    <xf numFmtId="1" fontId="7" fillId="0" borderId="0" xfId="0" applyNumberFormat="1" applyFo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/>
    <xf numFmtId="0" fontId="40" fillId="0" borderId="0" xfId="0" applyFont="1" applyBorder="1"/>
    <xf numFmtId="1" fontId="2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9" fontId="3" fillId="0" borderId="12" xfId="1" applyFont="1" applyFill="1" applyBorder="1"/>
    <xf numFmtId="2" fontId="3" fillId="0" borderId="12" xfId="0" applyNumberFormat="1" applyFont="1" applyFill="1" applyBorder="1"/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vertical="top" wrapText="1"/>
    </xf>
    <xf numFmtId="9" fontId="7" fillId="0" borderId="0" xfId="0" applyNumberFormat="1" applyFont="1" applyBorder="1"/>
    <xf numFmtId="9" fontId="1" fillId="0" borderId="12" xfId="1" applyFont="1" applyBorder="1" applyAlignment="1">
      <alignment horizontal="right" wrapText="1"/>
    </xf>
    <xf numFmtId="1" fontId="3" fillId="0" borderId="0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3" fillId="0" borderId="7" xfId="0" applyFont="1" applyBorder="1" applyAlignment="1">
      <alignment horizontal="right"/>
    </xf>
    <xf numFmtId="0" fontId="28" fillId="3" borderId="9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9" fontId="1" fillId="0" borderId="16" xfId="1" applyFont="1" applyBorder="1" applyAlignment="1">
      <alignment horizontal="center" vertical="center"/>
    </xf>
    <xf numFmtId="9" fontId="1" fillId="0" borderId="17" xfId="1" applyFont="1" applyBorder="1" applyAlignment="1">
      <alignment horizontal="center" vertical="center"/>
    </xf>
    <xf numFmtId="9" fontId="1" fillId="0" borderId="15" xfId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9" fillId="0" borderId="7" xfId="0" applyFont="1" applyBorder="1" applyAlignment="1">
      <alignment horizontal="right"/>
    </xf>
    <xf numFmtId="0" fontId="9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4">
    <cellStyle name="Normal" xfId="0" builtinId="0"/>
    <cellStyle name="Normal 13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571</xdr:row>
      <xdr:rowOff>0</xdr:rowOff>
    </xdr:from>
    <xdr:to>
      <xdr:col>6</xdr:col>
      <xdr:colOff>566009</xdr:colOff>
      <xdr:row>571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381625" y="101422200"/>
          <a:ext cx="13280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655320</xdr:colOff>
      <xdr:row>571</xdr:row>
      <xdr:rowOff>0</xdr:rowOff>
    </xdr:from>
    <xdr:to>
      <xdr:col>3</xdr:col>
      <xdr:colOff>346788</xdr:colOff>
      <xdr:row>571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122295" y="101422200"/>
          <a:ext cx="8725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765810</xdr:colOff>
      <xdr:row>571</xdr:row>
      <xdr:rowOff>0</xdr:rowOff>
    </xdr:from>
    <xdr:to>
      <xdr:col>5</xdr:col>
      <xdr:colOff>279481</xdr:colOff>
      <xdr:row>571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271135" y="101422200"/>
          <a:ext cx="33282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4"/>
  <sheetViews>
    <sheetView tabSelected="1" view="pageBreakPreview" topLeftCell="A1270" zoomScale="120" zoomScaleSheetLayoutView="120" workbookViewId="0">
      <selection activeCell="D1406" sqref="D1406"/>
    </sheetView>
  </sheetViews>
  <sheetFormatPr defaultColWidth="9.140625" defaultRowHeight="12.75" x14ac:dyDescent="0.2"/>
  <cols>
    <col min="1" max="1" width="18.5703125" style="1" customWidth="1"/>
    <col min="2" max="2" width="18.42578125" style="1" customWidth="1"/>
    <col min="3" max="3" width="17.7109375" style="1" customWidth="1"/>
    <col min="4" max="4" width="12.85546875" style="1" customWidth="1"/>
    <col min="5" max="5" width="13.42578125" style="1" customWidth="1"/>
    <col min="6" max="6" width="13" style="1" customWidth="1"/>
    <col min="7" max="7" width="12.85546875" style="1" customWidth="1"/>
    <col min="8" max="8" width="11.5703125" style="1" customWidth="1"/>
    <col min="9" max="9" width="11" style="1" hidden="1" customWidth="1"/>
    <col min="10" max="10" width="13.42578125" style="1" hidden="1" customWidth="1"/>
    <col min="11" max="11" width="10.7109375" style="1" hidden="1" customWidth="1"/>
    <col min="12" max="12" width="9.7109375" style="1" hidden="1" customWidth="1"/>
    <col min="13" max="13" width="11.28515625" style="1" hidden="1" customWidth="1"/>
    <col min="14" max="14" width="0" style="1" hidden="1" customWidth="1"/>
    <col min="15" max="16384" width="9.140625" style="1"/>
  </cols>
  <sheetData>
    <row r="1" spans="1:8" x14ac:dyDescent="0.2">
      <c r="A1" s="391" t="s">
        <v>0</v>
      </c>
      <c r="B1" s="392"/>
      <c r="C1" s="392"/>
      <c r="D1" s="392"/>
      <c r="E1" s="392"/>
      <c r="F1" s="392"/>
      <c r="G1" s="392"/>
      <c r="H1" s="393"/>
    </row>
    <row r="2" spans="1:8" x14ac:dyDescent="0.2">
      <c r="A2" s="394" t="s">
        <v>1</v>
      </c>
      <c r="B2" s="395"/>
      <c r="C2" s="395"/>
      <c r="D2" s="395"/>
      <c r="E2" s="395"/>
      <c r="F2" s="395"/>
      <c r="G2" s="395"/>
      <c r="H2" s="396"/>
    </row>
    <row r="3" spans="1:8" x14ac:dyDescent="0.2">
      <c r="A3" s="394" t="s">
        <v>271</v>
      </c>
      <c r="B3" s="395"/>
      <c r="C3" s="395"/>
      <c r="D3" s="395"/>
      <c r="E3" s="395"/>
      <c r="F3" s="395"/>
      <c r="G3" s="395"/>
      <c r="H3" s="396"/>
    </row>
    <row r="4" spans="1:8" ht="5.25" customHeight="1" x14ac:dyDescent="0.2">
      <c r="A4" s="2"/>
      <c r="B4" s="3"/>
      <c r="C4" s="3"/>
      <c r="D4" s="3"/>
      <c r="E4" s="3"/>
      <c r="F4" s="3"/>
      <c r="G4" s="4"/>
      <c r="H4" s="5"/>
    </row>
    <row r="5" spans="1:8" ht="15.75" x14ac:dyDescent="0.25">
      <c r="A5" s="397" t="s">
        <v>2</v>
      </c>
      <c r="B5" s="398"/>
      <c r="C5" s="398"/>
      <c r="D5" s="398"/>
      <c r="E5" s="398"/>
      <c r="F5" s="398"/>
      <c r="G5" s="398"/>
      <c r="H5" s="399"/>
    </row>
    <row r="6" spans="1:8" ht="5.25" customHeight="1" x14ac:dyDescent="0.2">
      <c r="A6" s="6"/>
      <c r="B6" s="6"/>
      <c r="C6" s="6"/>
      <c r="D6" s="6"/>
      <c r="E6" s="6"/>
      <c r="F6" s="6"/>
      <c r="G6" s="7"/>
      <c r="H6" s="7"/>
    </row>
    <row r="7" spans="1:8" x14ac:dyDescent="0.2">
      <c r="A7" s="390" t="s">
        <v>3</v>
      </c>
      <c r="B7" s="390"/>
      <c r="C7" s="390"/>
      <c r="D7" s="390"/>
      <c r="E7" s="390"/>
      <c r="F7" s="390"/>
      <c r="G7" s="390"/>
      <c r="H7" s="390"/>
    </row>
    <row r="8" spans="1:8" ht="4.5" customHeight="1" x14ac:dyDescent="0.2">
      <c r="A8" s="7"/>
      <c r="B8" s="7"/>
      <c r="C8" s="7"/>
      <c r="D8" s="7"/>
      <c r="E8" s="7"/>
      <c r="F8" s="7"/>
      <c r="G8" s="7"/>
      <c r="H8" s="7"/>
    </row>
    <row r="9" spans="1:8" x14ac:dyDescent="0.2">
      <c r="A9" s="390" t="s">
        <v>272</v>
      </c>
      <c r="B9" s="390"/>
      <c r="C9" s="390"/>
      <c r="D9" s="390"/>
      <c r="E9" s="390"/>
      <c r="F9" s="390"/>
      <c r="G9" s="390"/>
      <c r="H9" s="390"/>
    </row>
    <row r="10" spans="1:8" ht="6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8" x14ac:dyDescent="0.2">
      <c r="A11" s="8" t="s">
        <v>4</v>
      </c>
      <c r="B11" s="8"/>
      <c r="C11" s="8"/>
      <c r="D11" s="8"/>
      <c r="E11" s="8"/>
      <c r="F11" s="8"/>
      <c r="G11" s="8"/>
      <c r="H11" s="8"/>
    </row>
    <row r="12" spans="1:8" x14ac:dyDescent="0.2">
      <c r="A12" s="8"/>
      <c r="B12" s="8"/>
      <c r="C12" s="8"/>
      <c r="D12" s="8"/>
      <c r="E12" s="8"/>
      <c r="F12" s="8"/>
      <c r="G12" s="8"/>
      <c r="H12" s="8"/>
    </row>
    <row r="13" spans="1:8" ht="12.75" customHeight="1" x14ac:dyDescent="0.2">
      <c r="A13" s="383" t="s">
        <v>5</v>
      </c>
      <c r="B13" s="383"/>
      <c r="C13" s="9"/>
      <c r="D13" s="10"/>
      <c r="E13" s="10"/>
      <c r="F13" s="8"/>
      <c r="G13" s="8"/>
      <c r="H13" s="8"/>
    </row>
    <row r="14" spans="1:8" ht="6.75" customHeight="1" x14ac:dyDescent="0.2">
      <c r="A14" s="11"/>
      <c r="B14" s="11"/>
      <c r="C14" s="12"/>
      <c r="D14" s="13"/>
      <c r="E14" s="13"/>
      <c r="F14" s="14"/>
      <c r="G14" s="14"/>
      <c r="H14" s="14"/>
    </row>
    <row r="15" spans="1:8" ht="64.5" customHeight="1" x14ac:dyDescent="0.2">
      <c r="A15" s="15" t="s">
        <v>6</v>
      </c>
      <c r="B15" s="16" t="s">
        <v>266</v>
      </c>
      <c r="C15" s="16" t="s">
        <v>273</v>
      </c>
      <c r="D15" s="16" t="s">
        <v>7</v>
      </c>
      <c r="E15" s="15" t="s">
        <v>8</v>
      </c>
      <c r="F15" s="14"/>
      <c r="G15" s="14"/>
      <c r="H15" s="14"/>
    </row>
    <row r="16" spans="1:8" ht="14.25" customHeight="1" x14ac:dyDescent="0.2">
      <c r="A16" s="17">
        <v>1</v>
      </c>
      <c r="B16" s="18">
        <v>2</v>
      </c>
      <c r="C16" s="18">
        <v>3</v>
      </c>
      <c r="D16" s="18" t="s">
        <v>9</v>
      </c>
      <c r="E16" s="17" t="s">
        <v>10</v>
      </c>
      <c r="F16" s="14"/>
      <c r="G16" s="14"/>
      <c r="H16" s="14"/>
    </row>
    <row r="17" spans="1:8" x14ac:dyDescent="0.2">
      <c r="A17" s="19" t="s">
        <v>11</v>
      </c>
      <c r="B17" s="20">
        <v>2972829</v>
      </c>
      <c r="C17" s="21">
        <v>2924837</v>
      </c>
      <c r="D17" s="22">
        <f>C17-B17</f>
        <v>-47992</v>
      </c>
      <c r="E17" s="23">
        <f>D17/B17</f>
        <v>-1.614354542424068E-2</v>
      </c>
      <c r="F17" s="24"/>
      <c r="G17" s="24"/>
      <c r="H17" s="14"/>
    </row>
    <row r="18" spans="1:8" ht="12.75" customHeight="1" x14ac:dyDescent="0.2">
      <c r="A18" s="19" t="s">
        <v>12</v>
      </c>
      <c r="B18" s="20">
        <v>1886988</v>
      </c>
      <c r="C18" s="25">
        <v>1831704</v>
      </c>
      <c r="D18" s="22">
        <f>C18-B18</f>
        <v>-55284</v>
      </c>
      <c r="E18" s="23">
        <f>D18/B18</f>
        <v>-2.9297483608798785E-2</v>
      </c>
      <c r="F18" s="14"/>
      <c r="G18" s="26"/>
      <c r="H18" s="14"/>
    </row>
    <row r="19" spans="1:8" ht="12.75" customHeight="1" x14ac:dyDescent="0.2">
      <c r="A19" s="19" t="s">
        <v>13</v>
      </c>
      <c r="B19" s="20">
        <v>4744</v>
      </c>
      <c r="C19" s="25">
        <v>4405</v>
      </c>
      <c r="D19" s="22">
        <f>C19-B19</f>
        <v>-339</v>
      </c>
      <c r="E19" s="23">
        <f>D19/B19</f>
        <v>-7.1458684654300164E-2</v>
      </c>
      <c r="F19" s="14"/>
      <c r="G19" s="14"/>
      <c r="H19" s="14"/>
    </row>
    <row r="20" spans="1:8" ht="12.75" customHeight="1" x14ac:dyDescent="0.2">
      <c r="A20" s="27" t="s">
        <v>14</v>
      </c>
      <c r="B20" s="28">
        <f>SUM(B17:B19)</f>
        <v>4864561</v>
      </c>
      <c r="C20" s="28">
        <f>SUM(C17:C19)</f>
        <v>4760946</v>
      </c>
      <c r="D20" s="29">
        <f>SUM(D17:D19)</f>
        <v>-103615</v>
      </c>
      <c r="E20" s="30">
        <f>D20/B20</f>
        <v>-2.129996930863854E-2</v>
      </c>
      <c r="F20" s="31"/>
      <c r="G20" s="31"/>
      <c r="H20" s="31"/>
    </row>
    <row r="21" spans="1:8" ht="20.25" customHeight="1" x14ac:dyDescent="0.2">
      <c r="A21" s="387"/>
      <c r="B21" s="387"/>
      <c r="C21" s="32"/>
      <c r="D21" s="33"/>
      <c r="E21" s="34"/>
      <c r="F21" s="31"/>
      <c r="G21" s="31"/>
      <c r="H21" s="31"/>
    </row>
    <row r="22" spans="1:8" ht="15.75" customHeight="1" x14ac:dyDescent="0.2">
      <c r="A22" s="383" t="s">
        <v>15</v>
      </c>
      <c r="B22" s="383"/>
      <c r="C22" s="383"/>
      <c r="D22" s="383"/>
      <c r="E22" s="7"/>
      <c r="F22" s="31"/>
      <c r="G22" s="31"/>
      <c r="H22" s="31"/>
    </row>
    <row r="23" spans="1:8" ht="5.25" customHeight="1" x14ac:dyDescent="0.2">
      <c r="A23" s="35"/>
      <c r="B23" s="35"/>
      <c r="C23" s="35"/>
      <c r="D23" s="35"/>
      <c r="E23" s="7"/>
      <c r="F23" s="31"/>
      <c r="G23" s="31"/>
      <c r="H23" s="31"/>
    </row>
    <row r="24" spans="1:8" ht="15" customHeight="1" x14ac:dyDescent="0.2">
      <c r="A24" s="36" t="s">
        <v>16</v>
      </c>
      <c r="B24" s="37">
        <v>169.78431372549019</v>
      </c>
      <c r="C24" s="37">
        <v>162.23529411764707</v>
      </c>
      <c r="D24" s="38">
        <f>C24-B24</f>
        <v>-7.5490196078431211</v>
      </c>
      <c r="E24" s="39">
        <f>D24/B24</f>
        <v>-4.4462409054163203E-2</v>
      </c>
      <c r="F24" s="31"/>
      <c r="G24" s="31"/>
      <c r="H24" s="31"/>
    </row>
    <row r="25" spans="1:8" ht="15" customHeight="1" x14ac:dyDescent="0.2">
      <c r="A25" s="36" t="s">
        <v>17</v>
      </c>
      <c r="B25" s="37">
        <v>169.78431372549019</v>
      </c>
      <c r="C25" s="37">
        <v>162.23529411764707</v>
      </c>
      <c r="D25" s="38">
        <f>C25-B25</f>
        <v>-7.5490196078431211</v>
      </c>
      <c r="E25" s="39">
        <f>D25/B25</f>
        <v>-4.4462409054163203E-2</v>
      </c>
      <c r="F25" s="31"/>
      <c r="G25" s="31"/>
      <c r="H25" s="31"/>
    </row>
    <row r="26" spans="1:8" ht="15" customHeight="1" x14ac:dyDescent="0.2">
      <c r="A26" s="36" t="s">
        <v>13</v>
      </c>
      <c r="B26" s="37">
        <v>220</v>
      </c>
      <c r="C26" s="37">
        <v>221</v>
      </c>
      <c r="D26" s="38">
        <f>C26-B26</f>
        <v>1</v>
      </c>
      <c r="E26" s="39">
        <f>D26/B26</f>
        <v>4.5454545454545452E-3</v>
      </c>
      <c r="F26" s="31"/>
      <c r="G26" s="31"/>
      <c r="H26" s="31"/>
    </row>
    <row r="27" spans="1:8" ht="17.25" customHeight="1" x14ac:dyDescent="0.2">
      <c r="A27" s="40" t="s">
        <v>18</v>
      </c>
      <c r="B27" s="41">
        <f>(B24+B25)/2</f>
        <v>169.78431372549019</v>
      </c>
      <c r="C27" s="41">
        <f>(C24+C25)/2</f>
        <v>162.23529411764707</v>
      </c>
      <c r="D27" s="42">
        <f>C27-B27</f>
        <v>-7.5490196078431211</v>
      </c>
      <c r="E27" s="43">
        <f>D27/B27</f>
        <v>-4.4462409054163203E-2</v>
      </c>
      <c r="F27" s="31"/>
      <c r="G27" s="31"/>
      <c r="H27" s="31"/>
    </row>
    <row r="28" spans="1:8" ht="17.25" customHeight="1" x14ac:dyDescent="0.2">
      <c r="A28" s="44"/>
      <c r="B28" s="45"/>
      <c r="C28" s="45"/>
      <c r="D28" s="46"/>
      <c r="E28" s="47"/>
      <c r="F28" s="31"/>
      <c r="G28" s="31"/>
      <c r="H28" s="31"/>
    </row>
    <row r="29" spans="1:8" ht="15" customHeight="1" x14ac:dyDescent="0.2">
      <c r="A29" s="383" t="s">
        <v>19</v>
      </c>
      <c r="B29" s="383"/>
      <c r="C29" s="383"/>
      <c r="D29" s="383"/>
      <c r="E29" s="48"/>
      <c r="F29" s="31"/>
      <c r="G29" s="31"/>
      <c r="H29" s="31"/>
    </row>
    <row r="30" spans="1:8" ht="16.5" customHeight="1" x14ac:dyDescent="0.2">
      <c r="A30" s="384" t="s">
        <v>274</v>
      </c>
      <c r="B30" s="384"/>
      <c r="C30" s="384"/>
      <c r="D30" s="384"/>
      <c r="E30" s="48"/>
      <c r="F30" s="31"/>
      <c r="G30" s="31"/>
      <c r="H30" s="31"/>
    </row>
    <row r="31" spans="1:8" ht="40.5" customHeight="1" x14ac:dyDescent="0.2">
      <c r="A31" s="49" t="s">
        <v>6</v>
      </c>
      <c r="B31" s="49" t="s">
        <v>20</v>
      </c>
      <c r="C31" s="49" t="s">
        <v>21</v>
      </c>
      <c r="D31" s="49" t="s">
        <v>22</v>
      </c>
      <c r="E31" s="50" t="s">
        <v>8</v>
      </c>
      <c r="F31" s="7"/>
      <c r="G31" s="7"/>
      <c r="H31" s="31"/>
    </row>
    <row r="32" spans="1:8" x14ac:dyDescent="0.2">
      <c r="A32" s="51" t="s">
        <v>16</v>
      </c>
      <c r="B32" s="37">
        <f>(B17*B24)</f>
        <v>504739731.58823526</v>
      </c>
      <c r="C32" s="37">
        <f>C17*C24</f>
        <v>474511790.94117653</v>
      </c>
      <c r="D32" s="38">
        <f>C32-B32</f>
        <v>-30227940.647058725</v>
      </c>
      <c r="E32" s="52">
        <f>D32/B32</f>
        <v>-5.9888173558166731E-2</v>
      </c>
      <c r="F32" s="7"/>
      <c r="G32" s="53"/>
      <c r="H32" s="31"/>
    </row>
    <row r="33" spans="1:12" x14ac:dyDescent="0.2">
      <c r="A33" s="51" t="s">
        <v>23</v>
      </c>
      <c r="B33" s="37">
        <f>(B18*B25)</f>
        <v>320380962.58823526</v>
      </c>
      <c r="C33" s="37">
        <f>C18*C25</f>
        <v>297167037.17647064</v>
      </c>
      <c r="D33" s="54">
        <f>C33-B33</f>
        <v>-23213925.411764622</v>
      </c>
      <c r="E33" s="52">
        <f>D33/B33</f>
        <v>-7.2457255962489767E-2</v>
      </c>
      <c r="F33" s="7"/>
      <c r="G33" s="53"/>
      <c r="H33" s="31"/>
    </row>
    <row r="34" spans="1:12" x14ac:dyDescent="0.2">
      <c r="A34" s="51" t="s">
        <v>13</v>
      </c>
      <c r="B34" s="37">
        <f>(B19*B26)</f>
        <v>1043680</v>
      </c>
      <c r="C34" s="37">
        <f>C19*C26</f>
        <v>973505</v>
      </c>
      <c r="D34" s="54">
        <f>C34-B34</f>
        <v>-70175</v>
      </c>
      <c r="E34" s="52">
        <f>D34/B34</f>
        <v>-6.7238042311819721E-2</v>
      </c>
      <c r="F34" s="7"/>
      <c r="G34" s="53"/>
      <c r="H34" s="31"/>
    </row>
    <row r="35" spans="1:12" x14ac:dyDescent="0.2">
      <c r="A35" s="51" t="s">
        <v>24</v>
      </c>
      <c r="B35" s="55">
        <f>SUM(B32:B34)</f>
        <v>826164374.17647052</v>
      </c>
      <c r="C35" s="55">
        <f>SUM(C32:C34)</f>
        <v>772652333.11764717</v>
      </c>
      <c r="D35" s="55">
        <f>SUM(D32:D34)</f>
        <v>-53512041.058823347</v>
      </c>
      <c r="E35" s="52">
        <f>D35/B35</f>
        <v>-6.4771663765052473E-2</v>
      </c>
      <c r="F35" s="7"/>
      <c r="G35" s="53"/>
      <c r="H35" s="31"/>
    </row>
    <row r="36" spans="1:12" x14ac:dyDescent="0.2">
      <c r="A36" s="56"/>
      <c r="B36" s="56"/>
      <c r="C36" s="56"/>
      <c r="D36" s="56"/>
      <c r="E36" s="48"/>
      <c r="F36" s="7"/>
      <c r="G36" s="7"/>
      <c r="H36" s="31"/>
    </row>
    <row r="37" spans="1:12" ht="12.75" customHeight="1" thickBot="1" x14ac:dyDescent="0.25">
      <c r="A37" s="388" t="s">
        <v>275</v>
      </c>
      <c r="B37" s="388"/>
      <c r="C37" s="388"/>
      <c r="D37" s="388"/>
      <c r="E37" s="388"/>
      <c r="F37" s="388"/>
      <c r="G37" s="388"/>
      <c r="H37" s="31"/>
    </row>
    <row r="38" spans="1:12" ht="51" customHeight="1" x14ac:dyDescent="0.2">
      <c r="A38" s="57" t="s">
        <v>6</v>
      </c>
      <c r="B38" s="342" t="s">
        <v>276</v>
      </c>
      <c r="C38" s="389" t="s">
        <v>277</v>
      </c>
      <c r="D38" s="389"/>
      <c r="E38" s="57" t="s">
        <v>25</v>
      </c>
      <c r="F38" s="7"/>
      <c r="G38" s="7"/>
      <c r="H38" s="31"/>
      <c r="J38" s="58"/>
      <c r="K38" s="59"/>
    </row>
    <row r="39" spans="1:12" ht="21" customHeight="1" x14ac:dyDescent="0.2">
      <c r="A39" s="60" t="s">
        <v>26</v>
      </c>
      <c r="B39" s="343">
        <f>B17*B24</f>
        <v>504739731.58823526</v>
      </c>
      <c r="C39" s="378">
        <v>474652082</v>
      </c>
      <c r="D39" s="379"/>
      <c r="E39" s="61">
        <f>C39/B39</f>
        <v>0.94038977376803645</v>
      </c>
      <c r="F39" s="7"/>
      <c r="G39" s="7"/>
      <c r="H39" s="31"/>
    </row>
    <row r="40" spans="1:12" ht="21" customHeight="1" x14ac:dyDescent="0.2">
      <c r="A40" s="60" t="s">
        <v>27</v>
      </c>
      <c r="B40" s="343">
        <f>B18*B25</f>
        <v>320380962.58823526</v>
      </c>
      <c r="C40" s="378">
        <v>297196513</v>
      </c>
      <c r="D40" s="379"/>
      <c r="E40" s="61">
        <f>C40/B40</f>
        <v>0.92763474645641564</v>
      </c>
      <c r="F40" s="7"/>
      <c r="G40" s="7"/>
      <c r="H40" s="31"/>
    </row>
    <row r="41" spans="1:12" ht="21" customHeight="1" x14ac:dyDescent="0.2">
      <c r="A41" s="60" t="s">
        <v>13</v>
      </c>
      <c r="B41" s="60">
        <f>B19*B26</f>
        <v>1043680</v>
      </c>
      <c r="C41" s="378">
        <v>978967</v>
      </c>
      <c r="D41" s="379"/>
      <c r="E41" s="61">
        <f>C41/B41</f>
        <v>0.93799536256323779</v>
      </c>
      <c r="F41" s="7"/>
      <c r="G41" s="7"/>
      <c r="H41" s="31"/>
    </row>
    <row r="42" spans="1:12" ht="18" customHeight="1" x14ac:dyDescent="0.2">
      <c r="A42" s="51" t="s">
        <v>28</v>
      </c>
      <c r="B42" s="344">
        <f>SUM(B39:B41)</f>
        <v>826164374.17647052</v>
      </c>
      <c r="C42" s="380">
        <f>SUM(C39:C41)</f>
        <v>772827562</v>
      </c>
      <c r="D42" s="381"/>
      <c r="E42" s="62">
        <f>C42/B42</f>
        <v>0.93544043553120138</v>
      </c>
      <c r="F42" s="7"/>
      <c r="G42" s="63"/>
      <c r="H42" s="31"/>
    </row>
    <row r="43" spans="1:12" ht="18" customHeight="1" x14ac:dyDescent="0.2">
      <c r="A43" s="382" t="s">
        <v>29</v>
      </c>
      <c r="B43" s="382"/>
      <c r="C43" s="382"/>
      <c r="D43" s="64"/>
      <c r="E43" s="65"/>
      <c r="F43" s="7"/>
      <c r="G43" s="63"/>
      <c r="H43" s="31"/>
    </row>
    <row r="44" spans="1:12" ht="18" customHeight="1" x14ac:dyDescent="0.2">
      <c r="A44" s="383" t="s">
        <v>231</v>
      </c>
      <c r="B44" s="383"/>
      <c r="C44" s="383"/>
      <c r="D44" s="383"/>
      <c r="E44" s="383"/>
      <c r="F44" s="383"/>
      <c r="G44" s="383"/>
      <c r="H44" s="31"/>
    </row>
    <row r="45" spans="1:12" ht="41.25" customHeight="1" x14ac:dyDescent="0.2">
      <c r="A45" s="49" t="s">
        <v>30</v>
      </c>
      <c r="B45" s="49" t="s">
        <v>31</v>
      </c>
      <c r="C45" s="341" t="s">
        <v>232</v>
      </c>
      <c r="D45" s="49" t="s">
        <v>32</v>
      </c>
      <c r="E45" s="66" t="s">
        <v>33</v>
      </c>
      <c r="F45" s="49" t="s">
        <v>34</v>
      </c>
      <c r="G45" s="31"/>
      <c r="L45" s="67"/>
    </row>
    <row r="46" spans="1:12" ht="12.95" customHeight="1" x14ac:dyDescent="0.2">
      <c r="A46" s="60">
        <v>1</v>
      </c>
      <c r="B46" s="60">
        <v>2</v>
      </c>
      <c r="C46" s="60">
        <v>3</v>
      </c>
      <c r="D46" s="60">
        <v>4</v>
      </c>
      <c r="E46" s="60" t="s">
        <v>35</v>
      </c>
      <c r="F46" s="68">
        <v>6</v>
      </c>
      <c r="G46" s="31"/>
    </row>
    <row r="47" spans="1:12" ht="12.95" customHeight="1" x14ac:dyDescent="0.2">
      <c r="A47" s="69">
        <v>1</v>
      </c>
      <c r="B47" s="70" t="s">
        <v>36</v>
      </c>
      <c r="C47" s="71">
        <v>652</v>
      </c>
      <c r="D47" s="71">
        <v>647</v>
      </c>
      <c r="E47" s="72">
        <f t="shared" ref="E47:E98" si="0">C47-D47</f>
        <v>5</v>
      </c>
      <c r="F47" s="73">
        <f t="shared" ref="F47:F98" si="1">E47/C47</f>
        <v>7.6687116564417178E-3</v>
      </c>
      <c r="G47" s="31"/>
    </row>
    <row r="48" spans="1:12" ht="12.95" customHeight="1" x14ac:dyDescent="0.2">
      <c r="A48" s="69">
        <v>2</v>
      </c>
      <c r="B48" s="70" t="s">
        <v>37</v>
      </c>
      <c r="C48" s="71">
        <v>1929</v>
      </c>
      <c r="D48" s="71">
        <v>1929</v>
      </c>
      <c r="E48" s="72">
        <f t="shared" si="0"/>
        <v>0</v>
      </c>
      <c r="F48" s="73">
        <f t="shared" si="1"/>
        <v>0</v>
      </c>
      <c r="G48" s="31"/>
    </row>
    <row r="49" spans="1:7" ht="12.95" customHeight="1" x14ac:dyDescent="0.2">
      <c r="A49" s="69">
        <v>3</v>
      </c>
      <c r="B49" s="70" t="s">
        <v>38</v>
      </c>
      <c r="C49" s="71">
        <v>1164</v>
      </c>
      <c r="D49" s="71">
        <v>1164</v>
      </c>
      <c r="E49" s="72">
        <f t="shared" si="0"/>
        <v>0</v>
      </c>
      <c r="F49" s="73">
        <f t="shared" si="1"/>
        <v>0</v>
      </c>
      <c r="G49" s="31"/>
    </row>
    <row r="50" spans="1:7" ht="12.95" customHeight="1" x14ac:dyDescent="0.2">
      <c r="A50" s="69">
        <v>4</v>
      </c>
      <c r="B50" s="70" t="s">
        <v>39</v>
      </c>
      <c r="C50" s="71">
        <v>1138</v>
      </c>
      <c r="D50" s="71">
        <v>1138</v>
      </c>
      <c r="E50" s="72">
        <f t="shared" si="0"/>
        <v>0</v>
      </c>
      <c r="F50" s="73">
        <f t="shared" si="1"/>
        <v>0</v>
      </c>
      <c r="G50" s="31"/>
    </row>
    <row r="51" spans="1:7" ht="12.95" customHeight="1" x14ac:dyDescent="0.2">
      <c r="A51" s="69">
        <v>5</v>
      </c>
      <c r="B51" s="70" t="s">
        <v>40</v>
      </c>
      <c r="C51" s="71">
        <v>2383</v>
      </c>
      <c r="D51" s="71">
        <v>2321</v>
      </c>
      <c r="E51" s="72">
        <f t="shared" si="0"/>
        <v>62</v>
      </c>
      <c r="F51" s="73">
        <f t="shared" si="1"/>
        <v>2.6017624842635333E-2</v>
      </c>
      <c r="G51" s="31"/>
    </row>
    <row r="52" spans="1:7" ht="12.95" customHeight="1" x14ac:dyDescent="0.2">
      <c r="A52" s="69">
        <v>6</v>
      </c>
      <c r="B52" s="70" t="s">
        <v>41</v>
      </c>
      <c r="C52" s="71">
        <v>1978</v>
      </c>
      <c r="D52" s="71">
        <v>1978</v>
      </c>
      <c r="E52" s="72">
        <f t="shared" si="0"/>
        <v>0</v>
      </c>
      <c r="F52" s="73">
        <f t="shared" si="1"/>
        <v>0</v>
      </c>
      <c r="G52" s="31"/>
    </row>
    <row r="53" spans="1:7" ht="12.95" customHeight="1" x14ac:dyDescent="0.2">
      <c r="A53" s="69">
        <v>7</v>
      </c>
      <c r="B53" s="70" t="s">
        <v>42</v>
      </c>
      <c r="C53" s="71">
        <v>1982</v>
      </c>
      <c r="D53" s="71">
        <v>1981</v>
      </c>
      <c r="E53" s="72">
        <f t="shared" si="0"/>
        <v>1</v>
      </c>
      <c r="F53" s="73">
        <f t="shared" si="1"/>
        <v>5.0454086781029264E-4</v>
      </c>
      <c r="G53" s="31"/>
    </row>
    <row r="54" spans="1:7" ht="12.95" customHeight="1" x14ac:dyDescent="0.2">
      <c r="A54" s="69">
        <v>8</v>
      </c>
      <c r="B54" s="70" t="s">
        <v>43</v>
      </c>
      <c r="C54" s="71">
        <v>1712</v>
      </c>
      <c r="D54" s="71">
        <v>1712</v>
      </c>
      <c r="E54" s="72">
        <f t="shared" si="0"/>
        <v>0</v>
      </c>
      <c r="F54" s="73">
        <f t="shared" si="1"/>
        <v>0</v>
      </c>
      <c r="G54" s="31"/>
    </row>
    <row r="55" spans="1:7" ht="12.95" customHeight="1" x14ac:dyDescent="0.2">
      <c r="A55" s="69">
        <v>9</v>
      </c>
      <c r="B55" s="70" t="s">
        <v>44</v>
      </c>
      <c r="C55" s="71">
        <v>1142</v>
      </c>
      <c r="D55" s="71">
        <v>1142</v>
      </c>
      <c r="E55" s="72">
        <f t="shared" si="0"/>
        <v>0</v>
      </c>
      <c r="F55" s="73">
        <f t="shared" si="1"/>
        <v>0</v>
      </c>
      <c r="G55" s="31"/>
    </row>
    <row r="56" spans="1:7" ht="12.95" customHeight="1" x14ac:dyDescent="0.2">
      <c r="A56" s="69">
        <v>10</v>
      </c>
      <c r="B56" s="70" t="s">
        <v>45</v>
      </c>
      <c r="C56" s="71">
        <v>504</v>
      </c>
      <c r="D56" s="71">
        <v>504</v>
      </c>
      <c r="E56" s="72">
        <f t="shared" si="0"/>
        <v>0</v>
      </c>
      <c r="F56" s="73">
        <f t="shared" si="1"/>
        <v>0</v>
      </c>
      <c r="G56" s="31"/>
    </row>
    <row r="57" spans="1:7" ht="12.95" customHeight="1" x14ac:dyDescent="0.2">
      <c r="A57" s="69">
        <v>11</v>
      </c>
      <c r="B57" s="70" t="s">
        <v>46</v>
      </c>
      <c r="C57" s="71">
        <v>1912</v>
      </c>
      <c r="D57" s="71">
        <v>1912</v>
      </c>
      <c r="E57" s="72">
        <f t="shared" si="0"/>
        <v>0</v>
      </c>
      <c r="F57" s="73">
        <f t="shared" si="1"/>
        <v>0</v>
      </c>
      <c r="G57" s="31"/>
    </row>
    <row r="58" spans="1:7" ht="12.95" customHeight="1" x14ac:dyDescent="0.2">
      <c r="A58" s="69">
        <v>12</v>
      </c>
      <c r="B58" s="70" t="s">
        <v>47</v>
      </c>
      <c r="C58" s="71">
        <v>2627</v>
      </c>
      <c r="D58" s="71">
        <v>2627</v>
      </c>
      <c r="E58" s="72">
        <f t="shared" si="0"/>
        <v>0</v>
      </c>
      <c r="F58" s="73">
        <f t="shared" si="1"/>
        <v>0</v>
      </c>
      <c r="G58" s="31"/>
    </row>
    <row r="59" spans="1:7" ht="12.95" customHeight="1" x14ac:dyDescent="0.2">
      <c r="A59" s="69">
        <v>13</v>
      </c>
      <c r="B59" s="70" t="s">
        <v>48</v>
      </c>
      <c r="C59" s="71">
        <v>1405</v>
      </c>
      <c r="D59" s="71">
        <v>1405</v>
      </c>
      <c r="E59" s="72">
        <f t="shared" si="0"/>
        <v>0</v>
      </c>
      <c r="F59" s="73">
        <f t="shared" si="1"/>
        <v>0</v>
      </c>
      <c r="G59" s="31"/>
    </row>
    <row r="60" spans="1:7" ht="12.95" customHeight="1" x14ac:dyDescent="0.2">
      <c r="A60" s="69">
        <v>14</v>
      </c>
      <c r="B60" s="70" t="s">
        <v>49</v>
      </c>
      <c r="C60" s="71">
        <v>801</v>
      </c>
      <c r="D60" s="71">
        <v>801</v>
      </c>
      <c r="E60" s="72">
        <f t="shared" si="0"/>
        <v>0</v>
      </c>
      <c r="F60" s="73">
        <f t="shared" si="1"/>
        <v>0</v>
      </c>
      <c r="G60" s="31"/>
    </row>
    <row r="61" spans="1:7" ht="12.95" customHeight="1" x14ac:dyDescent="0.2">
      <c r="A61" s="69">
        <v>15</v>
      </c>
      <c r="B61" s="70" t="s">
        <v>50</v>
      </c>
      <c r="C61" s="71">
        <v>1458</v>
      </c>
      <c r="D61" s="71">
        <v>1458</v>
      </c>
      <c r="E61" s="72">
        <f t="shared" si="0"/>
        <v>0</v>
      </c>
      <c r="F61" s="73">
        <f t="shared" si="1"/>
        <v>0</v>
      </c>
      <c r="G61" s="31"/>
    </row>
    <row r="62" spans="1:7" ht="12.95" customHeight="1" x14ac:dyDescent="0.2">
      <c r="A62" s="69">
        <v>16</v>
      </c>
      <c r="B62" s="70" t="s">
        <v>51</v>
      </c>
      <c r="C62" s="71">
        <v>2994</v>
      </c>
      <c r="D62" s="71">
        <v>2994</v>
      </c>
      <c r="E62" s="72">
        <f t="shared" si="0"/>
        <v>0</v>
      </c>
      <c r="F62" s="73">
        <f t="shared" si="1"/>
        <v>0</v>
      </c>
      <c r="G62" s="31"/>
    </row>
    <row r="63" spans="1:7" ht="12.95" customHeight="1" x14ac:dyDescent="0.2">
      <c r="A63" s="69">
        <v>17</v>
      </c>
      <c r="B63" s="70" t="s">
        <v>52</v>
      </c>
      <c r="C63" s="71">
        <v>1380</v>
      </c>
      <c r="D63" s="71">
        <v>1380</v>
      </c>
      <c r="E63" s="72">
        <f t="shared" si="0"/>
        <v>0</v>
      </c>
      <c r="F63" s="73">
        <f t="shared" si="1"/>
        <v>0</v>
      </c>
      <c r="G63" s="31"/>
    </row>
    <row r="64" spans="1:7" ht="12.95" customHeight="1" x14ac:dyDescent="0.2">
      <c r="A64" s="69">
        <v>18</v>
      </c>
      <c r="B64" s="70" t="s">
        <v>53</v>
      </c>
      <c r="C64" s="71">
        <v>1680</v>
      </c>
      <c r="D64" s="71">
        <v>1676</v>
      </c>
      <c r="E64" s="72">
        <f t="shared" si="0"/>
        <v>4</v>
      </c>
      <c r="F64" s="73">
        <f t="shared" si="1"/>
        <v>2.3809523809523812E-3</v>
      </c>
      <c r="G64" s="31"/>
    </row>
    <row r="65" spans="1:7" ht="12.95" customHeight="1" x14ac:dyDescent="0.2">
      <c r="A65" s="69">
        <v>19</v>
      </c>
      <c r="B65" s="70" t="s">
        <v>54</v>
      </c>
      <c r="C65" s="71">
        <v>1259</v>
      </c>
      <c r="D65" s="71">
        <v>1259</v>
      </c>
      <c r="E65" s="72">
        <f t="shared" si="0"/>
        <v>0</v>
      </c>
      <c r="F65" s="73">
        <f t="shared" si="1"/>
        <v>0</v>
      </c>
      <c r="G65" s="31"/>
    </row>
    <row r="66" spans="1:7" ht="12.95" customHeight="1" x14ac:dyDescent="0.2">
      <c r="A66" s="69">
        <v>20</v>
      </c>
      <c r="B66" s="70" t="s">
        <v>55</v>
      </c>
      <c r="C66" s="71">
        <v>539</v>
      </c>
      <c r="D66" s="71">
        <v>539</v>
      </c>
      <c r="E66" s="72">
        <f t="shared" si="0"/>
        <v>0</v>
      </c>
      <c r="F66" s="73">
        <f t="shared" si="1"/>
        <v>0</v>
      </c>
      <c r="G66" s="31"/>
    </row>
    <row r="67" spans="1:7" ht="12.95" customHeight="1" x14ac:dyDescent="0.2">
      <c r="A67" s="69">
        <v>21</v>
      </c>
      <c r="B67" s="70" t="s">
        <v>56</v>
      </c>
      <c r="C67" s="71">
        <v>1120</v>
      </c>
      <c r="D67" s="71">
        <v>1120</v>
      </c>
      <c r="E67" s="72">
        <f t="shared" si="0"/>
        <v>0</v>
      </c>
      <c r="F67" s="73">
        <f t="shared" si="1"/>
        <v>0</v>
      </c>
      <c r="G67" s="31"/>
    </row>
    <row r="68" spans="1:7" ht="12.95" customHeight="1" x14ac:dyDescent="0.2">
      <c r="A68" s="69">
        <v>22</v>
      </c>
      <c r="B68" s="70" t="s">
        <v>57</v>
      </c>
      <c r="C68" s="71">
        <v>1078</v>
      </c>
      <c r="D68" s="71">
        <v>1078</v>
      </c>
      <c r="E68" s="72">
        <f t="shared" si="0"/>
        <v>0</v>
      </c>
      <c r="F68" s="73">
        <f t="shared" si="1"/>
        <v>0</v>
      </c>
      <c r="G68" s="31"/>
    </row>
    <row r="69" spans="1:7" ht="12.95" customHeight="1" x14ac:dyDescent="0.2">
      <c r="A69" s="69">
        <v>23</v>
      </c>
      <c r="B69" s="70" t="s">
        <v>58</v>
      </c>
      <c r="C69" s="71">
        <v>1685</v>
      </c>
      <c r="D69" s="71">
        <v>1685</v>
      </c>
      <c r="E69" s="72">
        <f t="shared" si="0"/>
        <v>0</v>
      </c>
      <c r="F69" s="73">
        <f t="shared" si="1"/>
        <v>0</v>
      </c>
      <c r="G69" s="31"/>
    </row>
    <row r="70" spans="1:7" ht="12.95" customHeight="1" x14ac:dyDescent="0.2">
      <c r="A70" s="69">
        <v>24</v>
      </c>
      <c r="B70" s="70" t="s">
        <v>59</v>
      </c>
      <c r="C70" s="71">
        <v>1987</v>
      </c>
      <c r="D70" s="71">
        <v>1987</v>
      </c>
      <c r="E70" s="72">
        <f t="shared" si="0"/>
        <v>0</v>
      </c>
      <c r="F70" s="73">
        <f t="shared" si="1"/>
        <v>0</v>
      </c>
      <c r="G70" s="31"/>
    </row>
    <row r="71" spans="1:7" ht="12.95" customHeight="1" x14ac:dyDescent="0.2">
      <c r="A71" s="69">
        <v>25</v>
      </c>
      <c r="B71" s="70" t="s">
        <v>60</v>
      </c>
      <c r="C71" s="71">
        <v>1307</v>
      </c>
      <c r="D71" s="71">
        <v>1307</v>
      </c>
      <c r="E71" s="72">
        <f t="shared" si="0"/>
        <v>0</v>
      </c>
      <c r="F71" s="73">
        <f t="shared" si="1"/>
        <v>0</v>
      </c>
      <c r="G71" s="31"/>
    </row>
    <row r="72" spans="1:7" ht="12.95" customHeight="1" x14ac:dyDescent="0.2">
      <c r="A72" s="69">
        <v>26</v>
      </c>
      <c r="B72" s="70" t="s">
        <v>61</v>
      </c>
      <c r="C72" s="71">
        <v>1095</v>
      </c>
      <c r="D72" s="71">
        <v>1095</v>
      </c>
      <c r="E72" s="72">
        <f t="shared" si="0"/>
        <v>0</v>
      </c>
      <c r="F72" s="73">
        <f t="shared" si="1"/>
        <v>0</v>
      </c>
      <c r="G72" s="31"/>
    </row>
    <row r="73" spans="1:7" ht="12.95" customHeight="1" x14ac:dyDescent="0.2">
      <c r="A73" s="69">
        <v>27</v>
      </c>
      <c r="B73" s="70" t="s">
        <v>62</v>
      </c>
      <c r="C73" s="71">
        <v>2470</v>
      </c>
      <c r="D73" s="71">
        <v>2463</v>
      </c>
      <c r="E73" s="72">
        <f t="shared" si="0"/>
        <v>7</v>
      </c>
      <c r="F73" s="73">
        <f t="shared" si="1"/>
        <v>2.8340080971659921E-3</v>
      </c>
      <c r="G73" s="31"/>
    </row>
    <row r="74" spans="1:7" ht="12.95" customHeight="1" x14ac:dyDescent="0.2">
      <c r="A74" s="69">
        <v>28</v>
      </c>
      <c r="B74" s="70" t="s">
        <v>63</v>
      </c>
      <c r="C74" s="71">
        <v>2091</v>
      </c>
      <c r="D74" s="71">
        <v>2082</v>
      </c>
      <c r="E74" s="72">
        <f t="shared" si="0"/>
        <v>9</v>
      </c>
      <c r="F74" s="73">
        <f t="shared" si="1"/>
        <v>4.30416068866571E-3</v>
      </c>
      <c r="G74" s="31"/>
    </row>
    <row r="75" spans="1:7" ht="12.95" customHeight="1" x14ac:dyDescent="0.2">
      <c r="A75" s="69">
        <v>29</v>
      </c>
      <c r="B75" s="70" t="s">
        <v>64</v>
      </c>
      <c r="C75" s="71">
        <v>1267</v>
      </c>
      <c r="D75" s="71">
        <v>1267</v>
      </c>
      <c r="E75" s="72">
        <f t="shared" si="0"/>
        <v>0</v>
      </c>
      <c r="F75" s="73">
        <f t="shared" si="1"/>
        <v>0</v>
      </c>
      <c r="G75" s="31"/>
    </row>
    <row r="76" spans="1:7" ht="12.95" customHeight="1" x14ac:dyDescent="0.2">
      <c r="A76" s="69">
        <v>30</v>
      </c>
      <c r="B76" s="70" t="s">
        <v>65</v>
      </c>
      <c r="C76" s="71">
        <v>2005</v>
      </c>
      <c r="D76" s="71">
        <v>2005</v>
      </c>
      <c r="E76" s="72">
        <f t="shared" si="0"/>
        <v>0</v>
      </c>
      <c r="F76" s="73">
        <f t="shared" si="1"/>
        <v>0</v>
      </c>
      <c r="G76" s="31"/>
    </row>
    <row r="77" spans="1:7" ht="12.95" customHeight="1" x14ac:dyDescent="0.2">
      <c r="A77" s="69">
        <v>31</v>
      </c>
      <c r="B77" s="70" t="s">
        <v>66</v>
      </c>
      <c r="C77" s="71">
        <v>1214</v>
      </c>
      <c r="D77" s="71">
        <v>1214</v>
      </c>
      <c r="E77" s="72">
        <f t="shared" si="0"/>
        <v>0</v>
      </c>
      <c r="F77" s="73">
        <f t="shared" si="1"/>
        <v>0</v>
      </c>
      <c r="G77" s="31"/>
    </row>
    <row r="78" spans="1:7" ht="12.95" customHeight="1" x14ac:dyDescent="0.2">
      <c r="A78" s="69">
        <v>32</v>
      </c>
      <c r="B78" s="70" t="s">
        <v>67</v>
      </c>
      <c r="C78" s="71">
        <v>884</v>
      </c>
      <c r="D78" s="71">
        <v>884</v>
      </c>
      <c r="E78" s="72">
        <f t="shared" si="0"/>
        <v>0</v>
      </c>
      <c r="F78" s="73">
        <f t="shared" si="1"/>
        <v>0</v>
      </c>
      <c r="G78" s="31"/>
    </row>
    <row r="79" spans="1:7" ht="12.95" customHeight="1" x14ac:dyDescent="0.2">
      <c r="A79" s="69">
        <v>33</v>
      </c>
      <c r="B79" s="70" t="s">
        <v>68</v>
      </c>
      <c r="C79" s="71">
        <v>1605</v>
      </c>
      <c r="D79" s="71">
        <v>1605</v>
      </c>
      <c r="E79" s="72">
        <f t="shared" si="0"/>
        <v>0</v>
      </c>
      <c r="F79" s="73">
        <f t="shared" si="1"/>
        <v>0</v>
      </c>
      <c r="G79" s="31"/>
    </row>
    <row r="80" spans="1:7" ht="12.95" customHeight="1" x14ac:dyDescent="0.2">
      <c r="A80" s="69">
        <v>34</v>
      </c>
      <c r="B80" s="70" t="s">
        <v>69</v>
      </c>
      <c r="C80" s="71">
        <v>1868</v>
      </c>
      <c r="D80" s="71">
        <v>1868</v>
      </c>
      <c r="E80" s="72">
        <f t="shared" si="0"/>
        <v>0</v>
      </c>
      <c r="F80" s="73">
        <f t="shared" si="1"/>
        <v>0</v>
      </c>
      <c r="G80" s="31"/>
    </row>
    <row r="81" spans="1:7" ht="12.95" customHeight="1" x14ac:dyDescent="0.2">
      <c r="A81" s="69">
        <v>35</v>
      </c>
      <c r="B81" s="70" t="s">
        <v>70</v>
      </c>
      <c r="C81" s="71">
        <v>1929</v>
      </c>
      <c r="D81" s="71">
        <v>1929</v>
      </c>
      <c r="E81" s="72">
        <f t="shared" si="0"/>
        <v>0</v>
      </c>
      <c r="F81" s="73">
        <f t="shared" si="1"/>
        <v>0</v>
      </c>
      <c r="G81" s="31"/>
    </row>
    <row r="82" spans="1:7" ht="12.95" customHeight="1" x14ac:dyDescent="0.2">
      <c r="A82" s="69">
        <v>36</v>
      </c>
      <c r="B82" s="70" t="s">
        <v>71</v>
      </c>
      <c r="C82" s="71">
        <v>1596</v>
      </c>
      <c r="D82" s="71">
        <v>1596</v>
      </c>
      <c r="E82" s="72">
        <f t="shared" si="0"/>
        <v>0</v>
      </c>
      <c r="F82" s="73">
        <f t="shared" si="1"/>
        <v>0</v>
      </c>
      <c r="G82" s="31"/>
    </row>
    <row r="83" spans="1:7" ht="12.95" customHeight="1" x14ac:dyDescent="0.2">
      <c r="A83" s="69">
        <v>37</v>
      </c>
      <c r="B83" s="70" t="s">
        <v>72</v>
      </c>
      <c r="C83" s="71">
        <v>2916</v>
      </c>
      <c r="D83" s="71">
        <v>2916</v>
      </c>
      <c r="E83" s="72">
        <f t="shared" si="0"/>
        <v>0</v>
      </c>
      <c r="F83" s="73">
        <f t="shared" si="1"/>
        <v>0</v>
      </c>
      <c r="G83" s="31"/>
    </row>
    <row r="84" spans="1:7" ht="12.95" customHeight="1" x14ac:dyDescent="0.2">
      <c r="A84" s="69">
        <v>38</v>
      </c>
      <c r="B84" s="70" t="s">
        <v>73</v>
      </c>
      <c r="C84" s="71">
        <v>2198</v>
      </c>
      <c r="D84" s="71">
        <v>2198</v>
      </c>
      <c r="E84" s="72">
        <f t="shared" si="0"/>
        <v>0</v>
      </c>
      <c r="F84" s="73">
        <f t="shared" si="1"/>
        <v>0</v>
      </c>
      <c r="G84" s="31"/>
    </row>
    <row r="85" spans="1:7" ht="12.95" customHeight="1" x14ac:dyDescent="0.2">
      <c r="A85" s="69">
        <v>39</v>
      </c>
      <c r="B85" s="70" t="s">
        <v>74</v>
      </c>
      <c r="C85" s="71">
        <v>2684</v>
      </c>
      <c r="D85" s="71">
        <v>2663</v>
      </c>
      <c r="E85" s="72">
        <f t="shared" si="0"/>
        <v>21</v>
      </c>
      <c r="F85" s="73">
        <f t="shared" si="1"/>
        <v>7.82414307004471E-3</v>
      </c>
      <c r="G85" s="31"/>
    </row>
    <row r="86" spans="1:7" ht="12.95" customHeight="1" x14ac:dyDescent="0.2">
      <c r="A86" s="69">
        <v>40</v>
      </c>
      <c r="B86" s="70" t="s">
        <v>75</v>
      </c>
      <c r="C86" s="71">
        <v>1388</v>
      </c>
      <c r="D86" s="71">
        <v>1388</v>
      </c>
      <c r="E86" s="72">
        <f t="shared" si="0"/>
        <v>0</v>
      </c>
      <c r="F86" s="73">
        <f t="shared" si="1"/>
        <v>0</v>
      </c>
      <c r="G86" s="31"/>
    </row>
    <row r="87" spans="1:7" ht="12.95" customHeight="1" x14ac:dyDescent="0.2">
      <c r="A87" s="69">
        <v>41</v>
      </c>
      <c r="B87" s="70" t="s">
        <v>76</v>
      </c>
      <c r="C87" s="71">
        <v>2142</v>
      </c>
      <c r="D87" s="71">
        <v>2142</v>
      </c>
      <c r="E87" s="72">
        <f t="shared" si="0"/>
        <v>0</v>
      </c>
      <c r="F87" s="73">
        <f t="shared" si="1"/>
        <v>0</v>
      </c>
      <c r="G87" s="31"/>
    </row>
    <row r="88" spans="1:7" ht="12.95" customHeight="1" x14ac:dyDescent="0.2">
      <c r="A88" s="69">
        <v>42</v>
      </c>
      <c r="B88" s="70" t="s">
        <v>77</v>
      </c>
      <c r="C88" s="71">
        <v>1624</v>
      </c>
      <c r="D88" s="71">
        <v>1624</v>
      </c>
      <c r="E88" s="72">
        <f t="shared" si="0"/>
        <v>0</v>
      </c>
      <c r="F88" s="73">
        <f t="shared" si="1"/>
        <v>0</v>
      </c>
      <c r="G88" s="31"/>
    </row>
    <row r="89" spans="1:7" ht="12.95" customHeight="1" x14ac:dyDescent="0.2">
      <c r="A89" s="69">
        <v>43</v>
      </c>
      <c r="B89" s="70" t="s">
        <v>78</v>
      </c>
      <c r="C89" s="71">
        <v>827</v>
      </c>
      <c r="D89" s="71">
        <v>827</v>
      </c>
      <c r="E89" s="72">
        <f t="shared" si="0"/>
        <v>0</v>
      </c>
      <c r="F89" s="73">
        <f t="shared" si="1"/>
        <v>0</v>
      </c>
      <c r="G89" s="31"/>
    </row>
    <row r="90" spans="1:7" ht="12.95" customHeight="1" x14ac:dyDescent="0.2">
      <c r="A90" s="69">
        <v>44</v>
      </c>
      <c r="B90" s="70" t="s">
        <v>79</v>
      </c>
      <c r="C90" s="71">
        <v>937</v>
      </c>
      <c r="D90" s="71">
        <v>933</v>
      </c>
      <c r="E90" s="72">
        <f t="shared" si="0"/>
        <v>4</v>
      </c>
      <c r="F90" s="73">
        <f t="shared" si="1"/>
        <v>4.2689434364994666E-3</v>
      </c>
      <c r="G90" s="31"/>
    </row>
    <row r="91" spans="1:7" ht="12.95" customHeight="1" x14ac:dyDescent="0.2">
      <c r="A91" s="69">
        <v>45</v>
      </c>
      <c r="B91" s="70" t="s">
        <v>80</v>
      </c>
      <c r="C91" s="71">
        <v>2261</v>
      </c>
      <c r="D91" s="71">
        <v>2261</v>
      </c>
      <c r="E91" s="72">
        <f t="shared" si="0"/>
        <v>0</v>
      </c>
      <c r="F91" s="73">
        <f t="shared" si="1"/>
        <v>0</v>
      </c>
      <c r="G91" s="31"/>
    </row>
    <row r="92" spans="1:7" ht="12.95" customHeight="1" x14ac:dyDescent="0.2">
      <c r="A92" s="69">
        <v>46</v>
      </c>
      <c r="B92" s="70" t="s">
        <v>81</v>
      </c>
      <c r="C92" s="71">
        <v>1651</v>
      </c>
      <c r="D92" s="71">
        <v>1637</v>
      </c>
      <c r="E92" s="72">
        <f t="shared" si="0"/>
        <v>14</v>
      </c>
      <c r="F92" s="73">
        <f t="shared" si="1"/>
        <v>8.4797092671108423E-3</v>
      </c>
      <c r="G92" s="31"/>
    </row>
    <row r="93" spans="1:7" ht="12.95" customHeight="1" x14ac:dyDescent="0.2">
      <c r="A93" s="69">
        <v>47</v>
      </c>
      <c r="B93" s="70" t="s">
        <v>82</v>
      </c>
      <c r="C93" s="71">
        <v>1516</v>
      </c>
      <c r="D93" s="71">
        <v>1516</v>
      </c>
      <c r="E93" s="72">
        <f t="shared" si="0"/>
        <v>0</v>
      </c>
      <c r="F93" s="73">
        <f t="shared" si="1"/>
        <v>0</v>
      </c>
      <c r="G93" s="31"/>
    </row>
    <row r="94" spans="1:7" ht="12.95" customHeight="1" x14ac:dyDescent="0.2">
      <c r="A94" s="69">
        <v>48</v>
      </c>
      <c r="B94" s="70" t="s">
        <v>83</v>
      </c>
      <c r="C94" s="71">
        <v>1712</v>
      </c>
      <c r="D94" s="71">
        <v>1712</v>
      </c>
      <c r="E94" s="72">
        <f t="shared" si="0"/>
        <v>0</v>
      </c>
      <c r="F94" s="73">
        <f t="shared" si="1"/>
        <v>0</v>
      </c>
      <c r="G94" s="31" t="s">
        <v>84</v>
      </c>
    </row>
    <row r="95" spans="1:7" ht="12.95" customHeight="1" x14ac:dyDescent="0.2">
      <c r="A95" s="69">
        <v>49</v>
      </c>
      <c r="B95" s="70" t="s">
        <v>85</v>
      </c>
      <c r="C95" s="71">
        <v>1431</v>
      </c>
      <c r="D95" s="71">
        <v>1431</v>
      </c>
      <c r="E95" s="72">
        <f t="shared" si="0"/>
        <v>0</v>
      </c>
      <c r="F95" s="73">
        <f t="shared" si="1"/>
        <v>0</v>
      </c>
      <c r="G95" s="31"/>
    </row>
    <row r="96" spans="1:7" ht="12.95" customHeight="1" x14ac:dyDescent="0.2">
      <c r="A96" s="69">
        <v>50</v>
      </c>
      <c r="B96" s="70" t="s">
        <v>86</v>
      </c>
      <c r="C96" s="71">
        <v>798</v>
      </c>
      <c r="D96" s="71">
        <v>797</v>
      </c>
      <c r="E96" s="72">
        <f t="shared" si="0"/>
        <v>1</v>
      </c>
      <c r="F96" s="73">
        <f t="shared" si="1"/>
        <v>1.2531328320802004E-3</v>
      </c>
      <c r="G96" s="31"/>
    </row>
    <row r="97" spans="1:8" ht="12.95" customHeight="1" x14ac:dyDescent="0.2">
      <c r="A97" s="69">
        <v>51</v>
      </c>
      <c r="B97" s="70" t="s">
        <v>87</v>
      </c>
      <c r="C97" s="71">
        <v>1918</v>
      </c>
      <c r="D97" s="71">
        <v>1918</v>
      </c>
      <c r="E97" s="72">
        <f>C97-D97</f>
        <v>0</v>
      </c>
      <c r="F97" s="73">
        <f>E97/C97</f>
        <v>0</v>
      </c>
      <c r="G97" s="31"/>
    </row>
    <row r="98" spans="1:8" ht="12.95" customHeight="1" x14ac:dyDescent="0.2">
      <c r="A98" s="74"/>
      <c r="B98" s="75" t="s">
        <v>88</v>
      </c>
      <c r="C98" s="76">
        <f>SUM(C47:C97)</f>
        <v>81843</v>
      </c>
      <c r="D98" s="76">
        <f>SUM(D47:D97)</f>
        <v>81715</v>
      </c>
      <c r="E98" s="76">
        <f t="shared" si="0"/>
        <v>128</v>
      </c>
      <c r="F98" s="77">
        <f t="shared" si="1"/>
        <v>1.5639700401989174E-3</v>
      </c>
      <c r="G98" s="31"/>
    </row>
    <row r="99" spans="1:8" ht="12.95" customHeight="1" x14ac:dyDescent="0.2">
      <c r="A99" s="78"/>
      <c r="B99" s="79"/>
      <c r="C99" s="80"/>
      <c r="D99" s="80"/>
      <c r="E99" s="80"/>
      <c r="F99" s="81"/>
      <c r="G99" s="82"/>
      <c r="H99" s="31"/>
    </row>
    <row r="100" spans="1:8" ht="12.95" customHeight="1" x14ac:dyDescent="0.2">
      <c r="A100" s="383" t="s">
        <v>233</v>
      </c>
      <c r="B100" s="383"/>
      <c r="C100" s="383"/>
      <c r="D100" s="383"/>
      <c r="E100" s="383"/>
      <c r="F100" s="383"/>
      <c r="G100" s="383"/>
      <c r="H100" s="383"/>
    </row>
    <row r="101" spans="1:8" ht="38.25" customHeight="1" x14ac:dyDescent="0.2">
      <c r="A101" s="49" t="s">
        <v>30</v>
      </c>
      <c r="B101" s="49" t="s">
        <v>31</v>
      </c>
      <c r="C101" s="341" t="s">
        <v>232</v>
      </c>
      <c r="D101" s="49" t="s">
        <v>32</v>
      </c>
      <c r="E101" s="66" t="s">
        <v>33</v>
      </c>
      <c r="F101" s="49" t="s">
        <v>34</v>
      </c>
      <c r="G101" s="31"/>
    </row>
    <row r="102" spans="1:8" ht="12.95" customHeight="1" x14ac:dyDescent="0.2">
      <c r="A102" s="60">
        <v>1</v>
      </c>
      <c r="B102" s="60">
        <v>2</v>
      </c>
      <c r="C102" s="60">
        <v>3</v>
      </c>
      <c r="D102" s="60">
        <v>4</v>
      </c>
      <c r="E102" s="60" t="s">
        <v>35</v>
      </c>
      <c r="F102" s="68">
        <v>6</v>
      </c>
      <c r="G102" s="31"/>
    </row>
    <row r="103" spans="1:8" ht="12.95" customHeight="1" x14ac:dyDescent="0.2">
      <c r="A103" s="69">
        <v>1</v>
      </c>
      <c r="B103" s="83" t="str">
        <f t="shared" ref="B103:B153" si="2">B47</f>
        <v>Agar Malwa</v>
      </c>
      <c r="C103" s="71">
        <v>300</v>
      </c>
      <c r="D103" s="71">
        <v>299</v>
      </c>
      <c r="E103" s="72">
        <f t="shared" ref="E103:E152" si="3">C103-D103</f>
        <v>1</v>
      </c>
      <c r="F103" s="73">
        <f t="shared" ref="F103:F154" si="4">E103/C103</f>
        <v>3.3333333333333335E-3</v>
      </c>
      <c r="G103" s="31"/>
    </row>
    <row r="104" spans="1:8" ht="12.95" customHeight="1" x14ac:dyDescent="0.2">
      <c r="A104" s="69">
        <v>2</v>
      </c>
      <c r="B104" s="83" t="str">
        <f t="shared" si="2"/>
        <v>Anooppur</v>
      </c>
      <c r="C104" s="71">
        <v>378</v>
      </c>
      <c r="D104" s="71">
        <v>378</v>
      </c>
      <c r="E104" s="72">
        <f t="shared" si="3"/>
        <v>0</v>
      </c>
      <c r="F104" s="73">
        <f t="shared" si="4"/>
        <v>0</v>
      </c>
      <c r="G104" s="31"/>
    </row>
    <row r="105" spans="1:8" ht="12.95" customHeight="1" x14ac:dyDescent="0.2">
      <c r="A105" s="69">
        <v>3</v>
      </c>
      <c r="B105" s="83" t="str">
        <f t="shared" si="2"/>
        <v>Alirajpur</v>
      </c>
      <c r="C105" s="71">
        <v>391</v>
      </c>
      <c r="D105" s="71">
        <v>391</v>
      </c>
      <c r="E105" s="72">
        <f t="shared" si="3"/>
        <v>0</v>
      </c>
      <c r="F105" s="73">
        <f t="shared" si="4"/>
        <v>0</v>
      </c>
      <c r="G105" s="31"/>
    </row>
    <row r="106" spans="1:8" ht="12.95" customHeight="1" x14ac:dyDescent="0.2">
      <c r="A106" s="69">
        <v>4</v>
      </c>
      <c r="B106" s="83" t="str">
        <f t="shared" si="2"/>
        <v>Ashoknagar</v>
      </c>
      <c r="C106" s="71">
        <v>394</v>
      </c>
      <c r="D106" s="71">
        <v>394</v>
      </c>
      <c r="E106" s="72">
        <f t="shared" si="3"/>
        <v>0</v>
      </c>
      <c r="F106" s="73">
        <f t="shared" si="4"/>
        <v>0</v>
      </c>
      <c r="G106" s="31"/>
    </row>
    <row r="107" spans="1:8" ht="12.95" customHeight="1" x14ac:dyDescent="0.2">
      <c r="A107" s="69">
        <v>5</v>
      </c>
      <c r="B107" s="83" t="str">
        <f t="shared" si="2"/>
        <v>Badwani</v>
      </c>
      <c r="C107" s="71">
        <v>710</v>
      </c>
      <c r="D107" s="71">
        <v>703</v>
      </c>
      <c r="E107" s="72">
        <f t="shared" si="3"/>
        <v>7</v>
      </c>
      <c r="F107" s="73">
        <f t="shared" si="4"/>
        <v>9.8591549295774655E-3</v>
      </c>
      <c r="G107" s="31"/>
    </row>
    <row r="108" spans="1:8" ht="12.95" customHeight="1" x14ac:dyDescent="0.2">
      <c r="A108" s="69">
        <v>6</v>
      </c>
      <c r="B108" s="83" t="str">
        <f t="shared" si="2"/>
        <v>Balaghat</v>
      </c>
      <c r="C108" s="71">
        <v>773</v>
      </c>
      <c r="D108" s="71">
        <v>773</v>
      </c>
      <c r="E108" s="72">
        <f t="shared" si="3"/>
        <v>0</v>
      </c>
      <c r="F108" s="73">
        <f t="shared" si="4"/>
        <v>0</v>
      </c>
      <c r="G108" s="31"/>
    </row>
    <row r="109" spans="1:8" ht="12.95" customHeight="1" x14ac:dyDescent="0.2">
      <c r="A109" s="69">
        <v>7</v>
      </c>
      <c r="B109" s="83" t="str">
        <f t="shared" si="2"/>
        <v>Betul</v>
      </c>
      <c r="C109" s="71">
        <v>874</v>
      </c>
      <c r="D109" s="71">
        <v>873</v>
      </c>
      <c r="E109" s="72">
        <f t="shared" si="3"/>
        <v>1</v>
      </c>
      <c r="F109" s="73">
        <f t="shared" si="4"/>
        <v>1.1441647597254005E-3</v>
      </c>
      <c r="G109" s="31"/>
    </row>
    <row r="110" spans="1:8" ht="12.95" customHeight="1" x14ac:dyDescent="0.2">
      <c r="A110" s="69">
        <v>8</v>
      </c>
      <c r="B110" s="83" t="str">
        <f t="shared" si="2"/>
        <v>Bhind</v>
      </c>
      <c r="C110" s="71">
        <v>779</v>
      </c>
      <c r="D110" s="71">
        <v>779</v>
      </c>
      <c r="E110" s="72">
        <f t="shared" si="3"/>
        <v>0</v>
      </c>
      <c r="F110" s="73">
        <f t="shared" si="4"/>
        <v>0</v>
      </c>
      <c r="G110" s="31"/>
    </row>
    <row r="111" spans="1:8" ht="12.95" customHeight="1" x14ac:dyDescent="0.2">
      <c r="A111" s="69">
        <v>9</v>
      </c>
      <c r="B111" s="83" t="str">
        <f t="shared" si="2"/>
        <v>Bhopal</v>
      </c>
      <c r="C111" s="71">
        <v>628</v>
      </c>
      <c r="D111" s="71">
        <v>628</v>
      </c>
      <c r="E111" s="72">
        <f t="shared" si="3"/>
        <v>0</v>
      </c>
      <c r="F111" s="73">
        <f t="shared" si="4"/>
        <v>0</v>
      </c>
      <c r="G111" s="31"/>
    </row>
    <row r="112" spans="1:8" ht="12.95" customHeight="1" x14ac:dyDescent="0.2">
      <c r="A112" s="69">
        <v>10</v>
      </c>
      <c r="B112" s="83" t="str">
        <f t="shared" si="2"/>
        <v>Burhanpur</v>
      </c>
      <c r="C112" s="71">
        <v>218</v>
      </c>
      <c r="D112" s="71">
        <v>218</v>
      </c>
      <c r="E112" s="72">
        <f t="shared" si="3"/>
        <v>0</v>
      </c>
      <c r="F112" s="73">
        <f t="shared" si="4"/>
        <v>0</v>
      </c>
      <c r="G112" s="31"/>
    </row>
    <row r="113" spans="1:7" ht="12.95" customHeight="1" x14ac:dyDescent="0.2">
      <c r="A113" s="69">
        <v>11</v>
      </c>
      <c r="B113" s="83" t="str">
        <f t="shared" si="2"/>
        <v>Chhatarpur</v>
      </c>
      <c r="C113" s="71">
        <v>763</v>
      </c>
      <c r="D113" s="71">
        <v>763</v>
      </c>
      <c r="E113" s="72">
        <f t="shared" si="3"/>
        <v>0</v>
      </c>
      <c r="F113" s="73">
        <f t="shared" si="4"/>
        <v>0</v>
      </c>
      <c r="G113" s="31"/>
    </row>
    <row r="114" spans="1:7" ht="12.95" customHeight="1" x14ac:dyDescent="0.2">
      <c r="A114" s="69">
        <v>12</v>
      </c>
      <c r="B114" s="83" t="str">
        <f t="shared" si="2"/>
        <v>Chhindwara</v>
      </c>
      <c r="C114" s="71">
        <v>1053</v>
      </c>
      <c r="D114" s="71">
        <v>1053</v>
      </c>
      <c r="E114" s="72">
        <f t="shared" si="3"/>
        <v>0</v>
      </c>
      <c r="F114" s="73">
        <f t="shared" si="4"/>
        <v>0</v>
      </c>
      <c r="G114" s="31"/>
    </row>
    <row r="115" spans="1:7" ht="12.95" customHeight="1" x14ac:dyDescent="0.2">
      <c r="A115" s="69">
        <v>13</v>
      </c>
      <c r="B115" s="83" t="str">
        <f t="shared" si="2"/>
        <v>Damoh</v>
      </c>
      <c r="C115" s="71">
        <v>594</v>
      </c>
      <c r="D115" s="71">
        <v>594</v>
      </c>
      <c r="E115" s="72">
        <f t="shared" si="3"/>
        <v>0</v>
      </c>
      <c r="F115" s="73">
        <f t="shared" si="4"/>
        <v>0</v>
      </c>
      <c r="G115" s="31"/>
    </row>
    <row r="116" spans="1:7" ht="12.95" customHeight="1" x14ac:dyDescent="0.2">
      <c r="A116" s="69">
        <v>14</v>
      </c>
      <c r="B116" s="83" t="str">
        <f t="shared" si="2"/>
        <v>Datia</v>
      </c>
      <c r="C116" s="71">
        <v>402</v>
      </c>
      <c r="D116" s="71">
        <v>402</v>
      </c>
      <c r="E116" s="72">
        <f t="shared" si="3"/>
        <v>0</v>
      </c>
      <c r="F116" s="73">
        <f t="shared" si="4"/>
        <v>0</v>
      </c>
      <c r="G116" s="31"/>
    </row>
    <row r="117" spans="1:7" ht="12.95" customHeight="1" x14ac:dyDescent="0.2">
      <c r="A117" s="69">
        <v>15</v>
      </c>
      <c r="B117" s="83" t="str">
        <f t="shared" si="2"/>
        <v>Dewas</v>
      </c>
      <c r="C117" s="71">
        <v>618</v>
      </c>
      <c r="D117" s="71">
        <v>618</v>
      </c>
      <c r="E117" s="72">
        <f t="shared" si="3"/>
        <v>0</v>
      </c>
      <c r="F117" s="73">
        <f t="shared" si="4"/>
        <v>0</v>
      </c>
      <c r="G117" s="31"/>
    </row>
    <row r="118" spans="1:7" ht="12.95" customHeight="1" x14ac:dyDescent="0.2">
      <c r="A118" s="69">
        <v>16</v>
      </c>
      <c r="B118" s="83" t="str">
        <f t="shared" si="2"/>
        <v>Dhar</v>
      </c>
      <c r="C118" s="71">
        <v>824</v>
      </c>
      <c r="D118" s="71">
        <v>824</v>
      </c>
      <c r="E118" s="72">
        <f t="shared" si="3"/>
        <v>0</v>
      </c>
      <c r="F118" s="73">
        <f t="shared" si="4"/>
        <v>0</v>
      </c>
      <c r="G118" s="31"/>
    </row>
    <row r="119" spans="1:7" ht="12.95" customHeight="1" x14ac:dyDescent="0.2">
      <c r="A119" s="69">
        <v>17</v>
      </c>
      <c r="B119" s="83" t="str">
        <f t="shared" si="2"/>
        <v>Dindori</v>
      </c>
      <c r="C119" s="71">
        <v>450</v>
      </c>
      <c r="D119" s="71">
        <v>450</v>
      </c>
      <c r="E119" s="72">
        <f t="shared" si="3"/>
        <v>0</v>
      </c>
      <c r="F119" s="73">
        <f t="shared" si="4"/>
        <v>0</v>
      </c>
      <c r="G119" s="31"/>
    </row>
    <row r="120" spans="1:7" ht="12.95" customHeight="1" x14ac:dyDescent="0.2">
      <c r="A120" s="69">
        <v>18</v>
      </c>
      <c r="B120" s="83" t="str">
        <f t="shared" si="2"/>
        <v>Guna</v>
      </c>
      <c r="C120" s="71">
        <v>612</v>
      </c>
      <c r="D120" s="71">
        <v>612</v>
      </c>
      <c r="E120" s="72">
        <f t="shared" si="3"/>
        <v>0</v>
      </c>
      <c r="F120" s="73">
        <f t="shared" si="4"/>
        <v>0</v>
      </c>
      <c r="G120" s="31"/>
    </row>
    <row r="121" spans="1:7" ht="12.95" customHeight="1" x14ac:dyDescent="0.2">
      <c r="A121" s="69">
        <v>19</v>
      </c>
      <c r="B121" s="83" t="str">
        <f t="shared" si="2"/>
        <v>Gwalior</v>
      </c>
      <c r="C121" s="71">
        <v>649</v>
      </c>
      <c r="D121" s="71">
        <v>649</v>
      </c>
      <c r="E121" s="72">
        <f t="shared" si="3"/>
        <v>0</v>
      </c>
      <c r="F121" s="73">
        <f t="shared" si="4"/>
        <v>0</v>
      </c>
      <c r="G121" s="31"/>
    </row>
    <row r="122" spans="1:7" ht="12.95" customHeight="1" x14ac:dyDescent="0.2">
      <c r="A122" s="69">
        <v>20</v>
      </c>
      <c r="B122" s="83" t="str">
        <f t="shared" si="2"/>
        <v>Harda</v>
      </c>
      <c r="C122" s="71">
        <v>282</v>
      </c>
      <c r="D122" s="71">
        <v>282</v>
      </c>
      <c r="E122" s="72">
        <f t="shared" si="3"/>
        <v>0</v>
      </c>
      <c r="F122" s="73">
        <f t="shared" si="4"/>
        <v>0</v>
      </c>
      <c r="G122" s="31"/>
    </row>
    <row r="123" spans="1:7" ht="12.95" customHeight="1" x14ac:dyDescent="0.2">
      <c r="A123" s="69">
        <v>21</v>
      </c>
      <c r="B123" s="83" t="str">
        <f t="shared" si="2"/>
        <v>Hoshangabad</v>
      </c>
      <c r="C123" s="71">
        <v>548</v>
      </c>
      <c r="D123" s="71">
        <v>548</v>
      </c>
      <c r="E123" s="72">
        <f t="shared" si="3"/>
        <v>0</v>
      </c>
      <c r="F123" s="73">
        <f t="shared" si="4"/>
        <v>0</v>
      </c>
      <c r="G123" s="31"/>
    </row>
    <row r="124" spans="1:7" ht="12.95" customHeight="1" x14ac:dyDescent="0.2">
      <c r="A124" s="69">
        <v>22</v>
      </c>
      <c r="B124" s="83" t="str">
        <f t="shared" si="2"/>
        <v>Indore</v>
      </c>
      <c r="C124" s="71">
        <v>596</v>
      </c>
      <c r="D124" s="71">
        <v>596</v>
      </c>
      <c r="E124" s="72">
        <f t="shared" si="3"/>
        <v>0</v>
      </c>
      <c r="F124" s="73">
        <f t="shared" si="4"/>
        <v>0</v>
      </c>
      <c r="G124" s="31"/>
    </row>
    <row r="125" spans="1:7" ht="12.95" customHeight="1" x14ac:dyDescent="0.2">
      <c r="A125" s="69">
        <v>23</v>
      </c>
      <c r="B125" s="83" t="str">
        <f t="shared" si="2"/>
        <v>Jabalpur</v>
      </c>
      <c r="C125" s="71">
        <v>677</v>
      </c>
      <c r="D125" s="71">
        <v>677</v>
      </c>
      <c r="E125" s="72">
        <f t="shared" si="3"/>
        <v>0</v>
      </c>
      <c r="F125" s="73">
        <f t="shared" si="4"/>
        <v>0</v>
      </c>
      <c r="G125" s="31"/>
    </row>
    <row r="126" spans="1:7" ht="12.95" customHeight="1" x14ac:dyDescent="0.2">
      <c r="A126" s="69">
        <v>24</v>
      </c>
      <c r="B126" s="83" t="str">
        <f t="shared" si="2"/>
        <v>Jhabua</v>
      </c>
      <c r="C126" s="71">
        <v>445</v>
      </c>
      <c r="D126" s="71">
        <v>445</v>
      </c>
      <c r="E126" s="72">
        <f t="shared" si="3"/>
        <v>0</v>
      </c>
      <c r="F126" s="73">
        <f t="shared" si="4"/>
        <v>0</v>
      </c>
      <c r="G126" s="31"/>
    </row>
    <row r="127" spans="1:7" ht="12.95" customHeight="1" x14ac:dyDescent="0.2">
      <c r="A127" s="69">
        <v>25</v>
      </c>
      <c r="B127" s="83" t="str">
        <f t="shared" si="2"/>
        <v>Katni</v>
      </c>
      <c r="C127" s="71">
        <v>529</v>
      </c>
      <c r="D127" s="71">
        <v>529</v>
      </c>
      <c r="E127" s="72">
        <f t="shared" si="3"/>
        <v>0</v>
      </c>
      <c r="F127" s="73">
        <f t="shared" si="4"/>
        <v>0</v>
      </c>
      <c r="G127" s="31"/>
    </row>
    <row r="128" spans="1:7" ht="12.95" customHeight="1" x14ac:dyDescent="0.2">
      <c r="A128" s="69">
        <v>26</v>
      </c>
      <c r="B128" s="83" t="str">
        <f t="shared" si="2"/>
        <v>Khandwa</v>
      </c>
      <c r="C128" s="71">
        <v>495</v>
      </c>
      <c r="D128" s="71">
        <v>495</v>
      </c>
      <c r="E128" s="72">
        <f t="shared" si="3"/>
        <v>0</v>
      </c>
      <c r="F128" s="73">
        <f t="shared" si="4"/>
        <v>0</v>
      </c>
      <c r="G128" s="31"/>
    </row>
    <row r="129" spans="1:7" ht="12.95" customHeight="1" x14ac:dyDescent="0.2">
      <c r="A129" s="69">
        <v>27</v>
      </c>
      <c r="B129" s="83" t="str">
        <f t="shared" si="2"/>
        <v>Khargone</v>
      </c>
      <c r="C129" s="71">
        <v>805</v>
      </c>
      <c r="D129" s="71">
        <v>805</v>
      </c>
      <c r="E129" s="72">
        <f t="shared" si="3"/>
        <v>0</v>
      </c>
      <c r="F129" s="73">
        <f t="shared" si="4"/>
        <v>0</v>
      </c>
      <c r="G129" s="31"/>
    </row>
    <row r="130" spans="1:7" ht="12.95" customHeight="1" x14ac:dyDescent="0.2">
      <c r="A130" s="69">
        <v>28</v>
      </c>
      <c r="B130" s="83" t="str">
        <f t="shared" si="2"/>
        <v>Mandla</v>
      </c>
      <c r="C130" s="71">
        <v>613</v>
      </c>
      <c r="D130" s="71">
        <v>613</v>
      </c>
      <c r="E130" s="72">
        <f t="shared" si="3"/>
        <v>0</v>
      </c>
      <c r="F130" s="73">
        <f t="shared" si="4"/>
        <v>0</v>
      </c>
      <c r="G130" s="31"/>
    </row>
    <row r="131" spans="1:7" ht="12.95" customHeight="1" x14ac:dyDescent="0.2">
      <c r="A131" s="69">
        <v>29</v>
      </c>
      <c r="B131" s="83" t="str">
        <f t="shared" si="2"/>
        <v>Mandsaur</v>
      </c>
      <c r="C131" s="71">
        <v>560</v>
      </c>
      <c r="D131" s="71">
        <v>560</v>
      </c>
      <c r="E131" s="72">
        <f t="shared" si="3"/>
        <v>0</v>
      </c>
      <c r="F131" s="73">
        <f t="shared" si="4"/>
        <v>0</v>
      </c>
      <c r="G131" s="31"/>
    </row>
    <row r="132" spans="1:7" ht="12.95" customHeight="1" x14ac:dyDescent="0.2">
      <c r="A132" s="69">
        <v>30</v>
      </c>
      <c r="B132" s="83" t="str">
        <f t="shared" si="2"/>
        <v>Morena</v>
      </c>
      <c r="C132" s="71">
        <v>584</v>
      </c>
      <c r="D132" s="71">
        <v>584</v>
      </c>
      <c r="E132" s="72">
        <f t="shared" si="3"/>
        <v>0</v>
      </c>
      <c r="F132" s="73">
        <f t="shared" si="4"/>
        <v>0</v>
      </c>
      <c r="G132" s="31"/>
    </row>
    <row r="133" spans="1:7" ht="12.95" customHeight="1" x14ac:dyDescent="0.2">
      <c r="A133" s="69">
        <v>31</v>
      </c>
      <c r="B133" s="83" t="str">
        <f t="shared" si="2"/>
        <v>Narsinghpur</v>
      </c>
      <c r="C133" s="71">
        <v>496</v>
      </c>
      <c r="D133" s="71">
        <v>496</v>
      </c>
      <c r="E133" s="72">
        <f t="shared" si="3"/>
        <v>0</v>
      </c>
      <c r="F133" s="73">
        <f t="shared" si="4"/>
        <v>0</v>
      </c>
      <c r="G133" s="31"/>
    </row>
    <row r="134" spans="1:7" ht="12.95" customHeight="1" x14ac:dyDescent="0.2">
      <c r="A134" s="69">
        <v>32</v>
      </c>
      <c r="B134" s="83" t="str">
        <f t="shared" si="2"/>
        <v>Neemuch</v>
      </c>
      <c r="C134" s="71">
        <v>381</v>
      </c>
      <c r="D134" s="71">
        <v>381</v>
      </c>
      <c r="E134" s="72">
        <f t="shared" si="3"/>
        <v>0</v>
      </c>
      <c r="F134" s="73">
        <f t="shared" si="4"/>
        <v>0</v>
      </c>
      <c r="G134" s="31"/>
    </row>
    <row r="135" spans="1:7" ht="12.95" customHeight="1" x14ac:dyDescent="0.2">
      <c r="A135" s="69">
        <v>33</v>
      </c>
      <c r="B135" s="83" t="str">
        <f t="shared" si="2"/>
        <v>Panna</v>
      </c>
      <c r="C135" s="71">
        <v>711</v>
      </c>
      <c r="D135" s="71">
        <v>711</v>
      </c>
      <c r="E135" s="72">
        <f t="shared" si="3"/>
        <v>0</v>
      </c>
      <c r="F135" s="73">
        <f t="shared" si="4"/>
        <v>0</v>
      </c>
      <c r="G135" s="31"/>
    </row>
    <row r="136" spans="1:7" ht="12.95" customHeight="1" x14ac:dyDescent="0.2">
      <c r="A136" s="69">
        <v>34</v>
      </c>
      <c r="B136" s="83" t="str">
        <f t="shared" si="2"/>
        <v>Raisen</v>
      </c>
      <c r="C136" s="71">
        <v>666</v>
      </c>
      <c r="D136" s="71">
        <v>666</v>
      </c>
      <c r="E136" s="72">
        <f t="shared" si="3"/>
        <v>0</v>
      </c>
      <c r="F136" s="73">
        <f t="shared" si="4"/>
        <v>0</v>
      </c>
      <c r="G136" s="31"/>
    </row>
    <row r="137" spans="1:7" ht="12.95" customHeight="1" x14ac:dyDescent="0.2">
      <c r="A137" s="69">
        <v>35</v>
      </c>
      <c r="B137" s="83" t="str">
        <f t="shared" si="2"/>
        <v>Rajgarh</v>
      </c>
      <c r="C137" s="71">
        <v>773</v>
      </c>
      <c r="D137" s="71">
        <v>773</v>
      </c>
      <c r="E137" s="72">
        <f t="shared" si="3"/>
        <v>0</v>
      </c>
      <c r="F137" s="73">
        <f t="shared" si="4"/>
        <v>0</v>
      </c>
      <c r="G137" s="31"/>
    </row>
    <row r="138" spans="1:7" ht="12.95" customHeight="1" x14ac:dyDescent="0.2">
      <c r="A138" s="69">
        <v>36</v>
      </c>
      <c r="B138" s="83" t="str">
        <f t="shared" si="2"/>
        <v>Ratlam</v>
      </c>
      <c r="C138" s="71">
        <v>564</v>
      </c>
      <c r="D138" s="71">
        <v>564</v>
      </c>
      <c r="E138" s="72">
        <f t="shared" si="3"/>
        <v>0</v>
      </c>
      <c r="F138" s="73">
        <f t="shared" si="4"/>
        <v>0</v>
      </c>
      <c r="G138" s="31"/>
    </row>
    <row r="139" spans="1:7" ht="12.95" customHeight="1" x14ac:dyDescent="0.2">
      <c r="A139" s="69">
        <v>37</v>
      </c>
      <c r="B139" s="83" t="str">
        <f t="shared" si="2"/>
        <v>Rewa</v>
      </c>
      <c r="C139" s="71">
        <v>1047</v>
      </c>
      <c r="D139" s="71">
        <v>1047</v>
      </c>
      <c r="E139" s="72">
        <f t="shared" si="3"/>
        <v>0</v>
      </c>
      <c r="F139" s="73">
        <f t="shared" si="4"/>
        <v>0</v>
      </c>
      <c r="G139" s="31"/>
    </row>
    <row r="140" spans="1:7" ht="12.95" customHeight="1" x14ac:dyDescent="0.2">
      <c r="A140" s="69">
        <v>38</v>
      </c>
      <c r="B140" s="83" t="str">
        <f t="shared" si="2"/>
        <v>Sagar</v>
      </c>
      <c r="C140" s="71">
        <v>942</v>
      </c>
      <c r="D140" s="71">
        <v>942</v>
      </c>
      <c r="E140" s="72">
        <f t="shared" si="3"/>
        <v>0</v>
      </c>
      <c r="F140" s="73">
        <f t="shared" si="4"/>
        <v>0</v>
      </c>
      <c r="G140" s="31"/>
    </row>
    <row r="141" spans="1:7" ht="12.95" customHeight="1" x14ac:dyDescent="0.2">
      <c r="A141" s="69">
        <v>39</v>
      </c>
      <c r="B141" s="83" t="str">
        <f t="shared" si="2"/>
        <v>Satna</v>
      </c>
      <c r="C141" s="71">
        <v>969</v>
      </c>
      <c r="D141" s="71">
        <v>966</v>
      </c>
      <c r="E141" s="72">
        <f t="shared" si="3"/>
        <v>3</v>
      </c>
      <c r="F141" s="73">
        <f t="shared" si="4"/>
        <v>3.0959752321981426E-3</v>
      </c>
      <c r="G141" s="31"/>
    </row>
    <row r="142" spans="1:7" ht="12.95" customHeight="1" x14ac:dyDescent="0.2">
      <c r="A142" s="69">
        <v>40</v>
      </c>
      <c r="B142" s="83" t="str">
        <f t="shared" si="2"/>
        <v>Sehore</v>
      </c>
      <c r="C142" s="71">
        <v>711</v>
      </c>
      <c r="D142" s="71">
        <v>711</v>
      </c>
      <c r="E142" s="72">
        <f t="shared" si="3"/>
        <v>0</v>
      </c>
      <c r="F142" s="73">
        <f t="shared" si="4"/>
        <v>0</v>
      </c>
      <c r="G142" s="31"/>
    </row>
    <row r="143" spans="1:7" ht="12.95" customHeight="1" x14ac:dyDescent="0.2">
      <c r="A143" s="69">
        <v>41</v>
      </c>
      <c r="B143" s="83" t="str">
        <f t="shared" si="2"/>
        <v>Seoni</v>
      </c>
      <c r="C143" s="71">
        <v>762</v>
      </c>
      <c r="D143" s="71">
        <v>762</v>
      </c>
      <c r="E143" s="72">
        <f t="shared" si="3"/>
        <v>0</v>
      </c>
      <c r="F143" s="73">
        <f t="shared" si="4"/>
        <v>0</v>
      </c>
      <c r="G143" s="31"/>
    </row>
    <row r="144" spans="1:7" ht="12.95" customHeight="1" x14ac:dyDescent="0.2">
      <c r="A144" s="69">
        <v>42</v>
      </c>
      <c r="B144" s="83" t="str">
        <f t="shared" si="2"/>
        <v>Shahdol</v>
      </c>
      <c r="C144" s="71">
        <v>494</v>
      </c>
      <c r="D144" s="71">
        <v>494</v>
      </c>
      <c r="E144" s="72">
        <f t="shared" si="3"/>
        <v>0</v>
      </c>
      <c r="F144" s="73">
        <f t="shared" si="4"/>
        <v>0</v>
      </c>
      <c r="G144" s="31"/>
    </row>
    <row r="145" spans="1:10" ht="12.95" customHeight="1" x14ac:dyDescent="0.2">
      <c r="A145" s="69">
        <v>43</v>
      </c>
      <c r="B145" s="83" t="str">
        <f t="shared" si="2"/>
        <v>Shajapur</v>
      </c>
      <c r="C145" s="71">
        <v>438</v>
      </c>
      <c r="D145" s="71">
        <v>438</v>
      </c>
      <c r="E145" s="72">
        <f t="shared" si="3"/>
        <v>0</v>
      </c>
      <c r="F145" s="73">
        <f t="shared" si="4"/>
        <v>0</v>
      </c>
      <c r="G145" s="31"/>
    </row>
    <row r="146" spans="1:10" ht="12.95" customHeight="1" x14ac:dyDescent="0.2">
      <c r="A146" s="69">
        <v>44</v>
      </c>
      <c r="B146" s="83" t="str">
        <f t="shared" si="2"/>
        <v>Sheopur</v>
      </c>
      <c r="C146" s="71">
        <v>301</v>
      </c>
      <c r="D146" s="71">
        <v>301</v>
      </c>
      <c r="E146" s="72">
        <f t="shared" si="3"/>
        <v>0</v>
      </c>
      <c r="F146" s="73">
        <f t="shared" si="4"/>
        <v>0</v>
      </c>
      <c r="G146" s="31"/>
    </row>
    <row r="147" spans="1:10" ht="12.95" customHeight="1" x14ac:dyDescent="0.2">
      <c r="A147" s="69">
        <v>45</v>
      </c>
      <c r="B147" s="83" t="str">
        <f t="shared" si="2"/>
        <v>Shivpuri</v>
      </c>
      <c r="C147" s="71">
        <v>705</v>
      </c>
      <c r="D147" s="71">
        <v>705</v>
      </c>
      <c r="E147" s="72">
        <f t="shared" si="3"/>
        <v>0</v>
      </c>
      <c r="F147" s="73">
        <f t="shared" si="4"/>
        <v>0</v>
      </c>
      <c r="G147" s="31"/>
    </row>
    <row r="148" spans="1:10" ht="12.95" customHeight="1" x14ac:dyDescent="0.2">
      <c r="A148" s="69">
        <v>46</v>
      </c>
      <c r="B148" s="83" t="str">
        <f t="shared" si="2"/>
        <v>Sidhi</v>
      </c>
      <c r="C148" s="71">
        <v>649</v>
      </c>
      <c r="D148" s="71">
        <v>638</v>
      </c>
      <c r="E148" s="72">
        <f t="shared" si="3"/>
        <v>11</v>
      </c>
      <c r="F148" s="73">
        <f t="shared" si="4"/>
        <v>1.6949152542372881E-2</v>
      </c>
      <c r="G148" s="31"/>
    </row>
    <row r="149" spans="1:10" ht="12.95" customHeight="1" x14ac:dyDescent="0.2">
      <c r="A149" s="69">
        <v>47</v>
      </c>
      <c r="B149" s="83" t="str">
        <f t="shared" si="2"/>
        <v>Singroli</v>
      </c>
      <c r="C149" s="71">
        <v>515</v>
      </c>
      <c r="D149" s="71">
        <v>515</v>
      </c>
      <c r="E149" s="72">
        <f t="shared" si="3"/>
        <v>0</v>
      </c>
      <c r="F149" s="73">
        <f t="shared" si="4"/>
        <v>0</v>
      </c>
      <c r="G149" s="31"/>
    </row>
    <row r="150" spans="1:10" ht="12.95" customHeight="1" x14ac:dyDescent="0.2">
      <c r="A150" s="69">
        <v>48</v>
      </c>
      <c r="B150" s="83" t="str">
        <f t="shared" si="2"/>
        <v>Tikamgarh</v>
      </c>
      <c r="C150" s="71">
        <v>608</v>
      </c>
      <c r="D150" s="71">
        <v>608</v>
      </c>
      <c r="E150" s="72">
        <f t="shared" si="3"/>
        <v>0</v>
      </c>
      <c r="F150" s="73">
        <f t="shared" si="4"/>
        <v>0</v>
      </c>
      <c r="G150" s="31"/>
    </row>
    <row r="151" spans="1:10" ht="12.95" customHeight="1" x14ac:dyDescent="0.2">
      <c r="A151" s="69">
        <v>49</v>
      </c>
      <c r="B151" s="83" t="str">
        <f t="shared" si="2"/>
        <v>Ujjain</v>
      </c>
      <c r="C151" s="71">
        <v>728</v>
      </c>
      <c r="D151" s="71">
        <v>728</v>
      </c>
      <c r="E151" s="72">
        <f t="shared" si="3"/>
        <v>0</v>
      </c>
      <c r="F151" s="73">
        <f t="shared" si="4"/>
        <v>0</v>
      </c>
      <c r="G151" s="31"/>
    </row>
    <row r="152" spans="1:10" ht="12.95" customHeight="1" x14ac:dyDescent="0.2">
      <c r="A152" s="69">
        <v>50</v>
      </c>
      <c r="B152" s="83" t="str">
        <f t="shared" si="2"/>
        <v>Umaria</v>
      </c>
      <c r="C152" s="71">
        <v>381</v>
      </c>
      <c r="D152" s="71">
        <v>380</v>
      </c>
      <c r="E152" s="72">
        <f t="shared" si="3"/>
        <v>1</v>
      </c>
      <c r="F152" s="73">
        <f t="shared" si="4"/>
        <v>2.6246719160104987E-3</v>
      </c>
      <c r="G152" s="31"/>
    </row>
    <row r="153" spans="1:10" ht="12.95" customHeight="1" x14ac:dyDescent="0.2">
      <c r="A153" s="69">
        <v>51</v>
      </c>
      <c r="B153" s="83" t="str">
        <f t="shared" si="2"/>
        <v>Vidisha</v>
      </c>
      <c r="C153" s="71">
        <v>832</v>
      </c>
      <c r="D153" s="71">
        <v>832</v>
      </c>
      <c r="E153" s="72">
        <f>C153-D153</f>
        <v>0</v>
      </c>
      <c r="F153" s="73">
        <f>E153/C153</f>
        <v>0</v>
      </c>
      <c r="G153" s="31"/>
    </row>
    <row r="154" spans="1:10" ht="12.95" customHeight="1" x14ac:dyDescent="0.2">
      <c r="A154" s="84"/>
      <c r="B154" s="75" t="s">
        <v>14</v>
      </c>
      <c r="C154" s="76">
        <f>SUM(C103:C153)</f>
        <v>31217</v>
      </c>
      <c r="D154" s="76">
        <f>SUM(D103:D153)</f>
        <v>31193</v>
      </c>
      <c r="E154" s="85">
        <f>C154-D154</f>
        <v>24</v>
      </c>
      <c r="F154" s="77">
        <f t="shared" si="4"/>
        <v>7.6881186532978829E-4</v>
      </c>
      <c r="G154" s="31"/>
    </row>
    <row r="155" spans="1:10" ht="12.95" customHeight="1" x14ac:dyDescent="0.2">
      <c r="A155" s="78"/>
      <c r="B155" s="86"/>
      <c r="C155" s="86"/>
      <c r="D155" s="86"/>
      <c r="E155" s="86"/>
      <c r="F155" s="31"/>
      <c r="G155" s="82"/>
      <c r="H155" s="31"/>
    </row>
    <row r="156" spans="1:10" ht="12.95" customHeight="1" x14ac:dyDescent="0.2">
      <c r="A156" s="383" t="s">
        <v>234</v>
      </c>
      <c r="B156" s="383"/>
      <c r="C156" s="383"/>
      <c r="D156" s="383"/>
      <c r="E156" s="383"/>
      <c r="F156" s="383"/>
      <c r="G156" s="383"/>
      <c r="H156" s="31"/>
    </row>
    <row r="157" spans="1:10" ht="51.75" customHeight="1" x14ac:dyDescent="0.2">
      <c r="A157" s="49" t="s">
        <v>30</v>
      </c>
      <c r="B157" s="49" t="s">
        <v>31</v>
      </c>
      <c r="C157" s="49" t="s">
        <v>89</v>
      </c>
      <c r="D157" s="49" t="s">
        <v>90</v>
      </c>
      <c r="E157" s="66" t="s">
        <v>7</v>
      </c>
      <c r="F157" s="87" t="s">
        <v>91</v>
      </c>
      <c r="G157" s="49" t="s">
        <v>92</v>
      </c>
      <c r="H157" s="88"/>
      <c r="J157" s="67" t="s">
        <v>93</v>
      </c>
    </row>
    <row r="158" spans="1:10" ht="12.95" customHeight="1" x14ac:dyDescent="0.2">
      <c r="A158" s="89">
        <v>1</v>
      </c>
      <c r="B158" s="89">
        <v>2</v>
      </c>
      <c r="C158" s="89">
        <v>3</v>
      </c>
      <c r="D158" s="89">
        <v>4</v>
      </c>
      <c r="E158" s="89" t="s">
        <v>94</v>
      </c>
      <c r="F158" s="90">
        <v>6</v>
      </c>
      <c r="G158" s="91">
        <v>7</v>
      </c>
      <c r="H158" s="92"/>
    </row>
    <row r="159" spans="1:10" ht="12.95" customHeight="1" x14ac:dyDescent="0.25">
      <c r="A159" s="93">
        <v>1</v>
      </c>
      <c r="B159" s="94" t="str">
        <f t="shared" ref="B159:B209" si="5">B47</f>
        <v>Agar Malwa</v>
      </c>
      <c r="C159" s="95">
        <v>27250</v>
      </c>
      <c r="D159" s="96">
        <v>21800</v>
      </c>
      <c r="E159" s="97">
        <f>D159-C159</f>
        <v>-5450</v>
      </c>
      <c r="F159" s="98">
        <f>E159/C159</f>
        <v>-0.2</v>
      </c>
      <c r="G159" s="73">
        <f>D159/C159</f>
        <v>0.8</v>
      </c>
      <c r="H159" s="99"/>
    </row>
    <row r="160" spans="1:10" ht="12.95" customHeight="1" x14ac:dyDescent="0.25">
      <c r="A160" s="93">
        <v>2</v>
      </c>
      <c r="B160" s="94" t="str">
        <f t="shared" si="5"/>
        <v>Anooppur</v>
      </c>
      <c r="C160" s="95">
        <v>91137</v>
      </c>
      <c r="D160" s="96">
        <v>71555</v>
      </c>
      <c r="E160" s="97">
        <f t="shared" ref="E160:E210" si="6">D160-C160</f>
        <v>-19582</v>
      </c>
      <c r="F160" s="98">
        <f t="shared" ref="F160:F208" si="7">E160/C160</f>
        <v>-0.2148633376126052</v>
      </c>
      <c r="G160" s="73">
        <f t="shared" ref="G160:G208" si="8">D160/C160</f>
        <v>0.78513666238739477</v>
      </c>
      <c r="H160" s="99"/>
    </row>
    <row r="161" spans="1:8" ht="12.95" customHeight="1" x14ac:dyDescent="0.25">
      <c r="A161" s="93">
        <v>3</v>
      </c>
      <c r="B161" s="94" t="str">
        <f t="shared" si="5"/>
        <v>Alirajpur</v>
      </c>
      <c r="C161" s="95">
        <v>44102</v>
      </c>
      <c r="D161" s="96">
        <v>29596</v>
      </c>
      <c r="E161" s="97">
        <f t="shared" si="6"/>
        <v>-14506</v>
      </c>
      <c r="F161" s="98">
        <f t="shared" si="7"/>
        <v>-0.3289193233866945</v>
      </c>
      <c r="G161" s="73">
        <f t="shared" si="8"/>
        <v>0.6710806766133055</v>
      </c>
      <c r="H161" s="99"/>
    </row>
    <row r="162" spans="1:8" ht="12.95" customHeight="1" x14ac:dyDescent="0.25">
      <c r="A162" s="93">
        <v>4</v>
      </c>
      <c r="B162" s="94" t="str">
        <f t="shared" si="5"/>
        <v>Ashoknagar</v>
      </c>
      <c r="C162" s="95">
        <v>43613</v>
      </c>
      <c r="D162" s="96">
        <v>28349</v>
      </c>
      <c r="E162" s="97">
        <f t="shared" si="6"/>
        <v>-15264</v>
      </c>
      <c r="F162" s="98">
        <f t="shared" si="7"/>
        <v>-0.34998738908123722</v>
      </c>
      <c r="G162" s="73">
        <f t="shared" si="8"/>
        <v>0.65001261091876272</v>
      </c>
      <c r="H162" s="99" t="str">
        <f>B162</f>
        <v>Ashoknagar</v>
      </c>
    </row>
    <row r="163" spans="1:8" ht="12.95" customHeight="1" x14ac:dyDescent="0.25">
      <c r="A163" s="93">
        <v>5</v>
      </c>
      <c r="B163" s="94" t="str">
        <f t="shared" si="5"/>
        <v>Badwani</v>
      </c>
      <c r="C163" s="95">
        <v>105966</v>
      </c>
      <c r="D163" s="96">
        <v>79579</v>
      </c>
      <c r="E163" s="97">
        <f t="shared" si="6"/>
        <v>-26387</v>
      </c>
      <c r="F163" s="98">
        <f t="shared" si="7"/>
        <v>-0.24901383462620086</v>
      </c>
      <c r="G163" s="73">
        <f t="shared" si="8"/>
        <v>0.75098616537379914</v>
      </c>
      <c r="H163" s="99"/>
    </row>
    <row r="164" spans="1:8" ht="12.95" customHeight="1" x14ac:dyDescent="0.25">
      <c r="A164" s="93">
        <v>6</v>
      </c>
      <c r="B164" s="94" t="str">
        <f t="shared" si="5"/>
        <v>Balaghat</v>
      </c>
      <c r="C164" s="95">
        <v>86137</v>
      </c>
      <c r="D164" s="96">
        <v>64604</v>
      </c>
      <c r="E164" s="97">
        <f t="shared" si="6"/>
        <v>-21533</v>
      </c>
      <c r="F164" s="98">
        <f t="shared" si="7"/>
        <v>-0.24998548823386002</v>
      </c>
      <c r="G164" s="73">
        <f t="shared" si="8"/>
        <v>0.75001451176613998</v>
      </c>
      <c r="H164" s="99"/>
    </row>
    <row r="165" spans="1:8" ht="12.95" customHeight="1" x14ac:dyDescent="0.25">
      <c r="A165" s="93">
        <v>7</v>
      </c>
      <c r="B165" s="94" t="str">
        <f t="shared" si="5"/>
        <v>Betul</v>
      </c>
      <c r="C165" s="100">
        <v>95952</v>
      </c>
      <c r="D165" s="96">
        <v>65890</v>
      </c>
      <c r="E165" s="97">
        <f t="shared" si="6"/>
        <v>-30062</v>
      </c>
      <c r="F165" s="98">
        <f t="shared" si="7"/>
        <v>-0.31330248457562115</v>
      </c>
      <c r="G165" s="73">
        <f t="shared" si="8"/>
        <v>0.68669751542437885</v>
      </c>
      <c r="H165" s="99"/>
    </row>
    <row r="166" spans="1:8" ht="12.95" customHeight="1" x14ac:dyDescent="0.25">
      <c r="A166" s="93">
        <v>8</v>
      </c>
      <c r="B166" s="94" t="str">
        <f t="shared" si="5"/>
        <v>Bhind</v>
      </c>
      <c r="C166" s="100">
        <v>70785</v>
      </c>
      <c r="D166" s="96">
        <v>42473</v>
      </c>
      <c r="E166" s="97">
        <f t="shared" si="6"/>
        <v>-28312</v>
      </c>
      <c r="F166" s="98">
        <f t="shared" si="7"/>
        <v>-0.39997174542629088</v>
      </c>
      <c r="G166" s="73">
        <f t="shared" si="8"/>
        <v>0.60002825457370912</v>
      </c>
      <c r="H166" s="99"/>
    </row>
    <row r="167" spans="1:8" ht="12.95" customHeight="1" x14ac:dyDescent="0.25">
      <c r="A167" s="93">
        <v>9</v>
      </c>
      <c r="B167" s="94" t="str">
        <f t="shared" si="5"/>
        <v>Bhopal</v>
      </c>
      <c r="C167" s="100">
        <v>71436</v>
      </c>
      <c r="D167" s="96">
        <v>51433</v>
      </c>
      <c r="E167" s="97">
        <f t="shared" si="6"/>
        <v>-20003</v>
      </c>
      <c r="F167" s="98">
        <f t="shared" si="7"/>
        <v>-0.2800128786606193</v>
      </c>
      <c r="G167" s="73">
        <f t="shared" si="8"/>
        <v>0.7199871213393807</v>
      </c>
      <c r="H167" s="99"/>
    </row>
    <row r="168" spans="1:8" ht="12.95" customHeight="1" x14ac:dyDescent="0.25">
      <c r="A168" s="93">
        <v>10</v>
      </c>
      <c r="B168" s="94" t="str">
        <f t="shared" si="5"/>
        <v>Burhanpur</v>
      </c>
      <c r="C168" s="100">
        <v>49220</v>
      </c>
      <c r="D168" s="96">
        <v>33615</v>
      </c>
      <c r="E168" s="97">
        <f t="shared" si="6"/>
        <v>-15605</v>
      </c>
      <c r="F168" s="98">
        <f t="shared" si="7"/>
        <v>-0.31704591629418938</v>
      </c>
      <c r="G168" s="73">
        <f t="shared" si="8"/>
        <v>0.68295408370581068</v>
      </c>
      <c r="H168" s="99"/>
    </row>
    <row r="169" spans="1:8" ht="12.95" customHeight="1" x14ac:dyDescent="0.25">
      <c r="A169" s="93">
        <v>11</v>
      </c>
      <c r="B169" s="94" t="str">
        <f t="shared" si="5"/>
        <v>Chhatarpur</v>
      </c>
      <c r="C169" s="100">
        <v>138084</v>
      </c>
      <c r="D169" s="96">
        <v>89400</v>
      </c>
      <c r="E169" s="97">
        <f t="shared" si="6"/>
        <v>-48684</v>
      </c>
      <c r="F169" s="98">
        <f t="shared" si="7"/>
        <v>-0.35256800208568695</v>
      </c>
      <c r="G169" s="73">
        <f t="shared" si="8"/>
        <v>0.64743199791431305</v>
      </c>
      <c r="H169" s="99" t="str">
        <f>B169</f>
        <v>Chhatarpur</v>
      </c>
    </row>
    <row r="170" spans="1:8" ht="12.95" customHeight="1" x14ac:dyDescent="0.25">
      <c r="A170" s="93">
        <v>12</v>
      </c>
      <c r="B170" s="94" t="str">
        <f t="shared" si="5"/>
        <v>Chhindwara</v>
      </c>
      <c r="C170" s="100">
        <v>102807</v>
      </c>
      <c r="D170" s="96">
        <v>84570</v>
      </c>
      <c r="E170" s="97">
        <f t="shared" si="6"/>
        <v>-18237</v>
      </c>
      <c r="F170" s="98">
        <f t="shared" si="7"/>
        <v>-0.17739064460591206</v>
      </c>
      <c r="G170" s="73">
        <f t="shared" si="8"/>
        <v>0.82260935539408797</v>
      </c>
      <c r="H170" s="99"/>
    </row>
    <row r="171" spans="1:8" ht="12.95" customHeight="1" x14ac:dyDescent="0.25">
      <c r="A171" s="93">
        <v>13</v>
      </c>
      <c r="B171" s="94" t="str">
        <f t="shared" si="5"/>
        <v>Damoh</v>
      </c>
      <c r="C171" s="100">
        <v>85098</v>
      </c>
      <c r="D171" s="96">
        <v>59782</v>
      </c>
      <c r="E171" s="97">
        <f t="shared" si="6"/>
        <v>-25316</v>
      </c>
      <c r="F171" s="98">
        <f t="shared" si="7"/>
        <v>-0.2974923029918447</v>
      </c>
      <c r="G171" s="73">
        <f t="shared" si="8"/>
        <v>0.7025076970081553</v>
      </c>
      <c r="H171" s="99"/>
    </row>
    <row r="172" spans="1:8" ht="12.95" customHeight="1" x14ac:dyDescent="0.25">
      <c r="A172" s="93">
        <v>14</v>
      </c>
      <c r="B172" s="94" t="str">
        <f t="shared" si="5"/>
        <v>Datia</v>
      </c>
      <c r="C172" s="100">
        <v>44331</v>
      </c>
      <c r="D172" s="96">
        <v>29258</v>
      </c>
      <c r="E172" s="97">
        <f t="shared" si="6"/>
        <v>-15073</v>
      </c>
      <c r="F172" s="98">
        <f t="shared" si="7"/>
        <v>-0.34001037648598048</v>
      </c>
      <c r="G172" s="73">
        <f t="shared" si="8"/>
        <v>0.65998962351401957</v>
      </c>
      <c r="H172" s="99"/>
    </row>
    <row r="173" spans="1:8" ht="12.95" customHeight="1" x14ac:dyDescent="0.25">
      <c r="A173" s="93">
        <v>15</v>
      </c>
      <c r="B173" s="94" t="str">
        <f t="shared" si="5"/>
        <v>Dewas</v>
      </c>
      <c r="C173" s="100">
        <v>67024</v>
      </c>
      <c r="D173" s="96">
        <v>47319</v>
      </c>
      <c r="E173" s="97">
        <f t="shared" si="6"/>
        <v>-19705</v>
      </c>
      <c r="F173" s="98">
        <f t="shared" si="7"/>
        <v>-0.2939991644783958</v>
      </c>
      <c r="G173" s="73">
        <f t="shared" si="8"/>
        <v>0.7060008355216042</v>
      </c>
      <c r="H173" s="99"/>
    </row>
    <row r="174" spans="1:8" ht="12.95" customHeight="1" x14ac:dyDescent="0.25">
      <c r="A174" s="93">
        <v>16</v>
      </c>
      <c r="B174" s="94" t="str">
        <f t="shared" si="5"/>
        <v>Dhar</v>
      </c>
      <c r="C174" s="100">
        <v>144085</v>
      </c>
      <c r="D174" s="96">
        <v>94977</v>
      </c>
      <c r="E174" s="97">
        <f t="shared" si="6"/>
        <v>-49108</v>
      </c>
      <c r="F174" s="98">
        <f t="shared" si="7"/>
        <v>-0.34082659541243016</v>
      </c>
      <c r="G174" s="73">
        <f t="shared" si="8"/>
        <v>0.65917340458756979</v>
      </c>
      <c r="H174" s="99"/>
    </row>
    <row r="175" spans="1:8" ht="12.95" customHeight="1" x14ac:dyDescent="0.25">
      <c r="A175" s="93">
        <v>17</v>
      </c>
      <c r="B175" s="94" t="str">
        <f t="shared" si="5"/>
        <v>Dindori</v>
      </c>
      <c r="C175" s="100">
        <v>60605</v>
      </c>
      <c r="D175" s="96">
        <v>48484</v>
      </c>
      <c r="E175" s="97">
        <f t="shared" si="6"/>
        <v>-12121</v>
      </c>
      <c r="F175" s="98">
        <f t="shared" si="7"/>
        <v>-0.2</v>
      </c>
      <c r="G175" s="73">
        <f t="shared" si="8"/>
        <v>0.8</v>
      </c>
      <c r="H175" s="99"/>
    </row>
    <row r="176" spans="1:8" ht="12.95" customHeight="1" x14ac:dyDescent="0.25">
      <c r="A176" s="93">
        <v>18</v>
      </c>
      <c r="B176" s="94" t="str">
        <f t="shared" si="5"/>
        <v>Guna</v>
      </c>
      <c r="C176" s="100">
        <v>80459</v>
      </c>
      <c r="D176" s="96">
        <v>52029</v>
      </c>
      <c r="E176" s="97">
        <f t="shared" si="6"/>
        <v>-28430</v>
      </c>
      <c r="F176" s="98">
        <f t="shared" si="7"/>
        <v>-0.35334766775624854</v>
      </c>
      <c r="G176" s="73">
        <f t="shared" si="8"/>
        <v>0.64665233224375152</v>
      </c>
      <c r="H176" s="99" t="str">
        <f>B176</f>
        <v>Guna</v>
      </c>
    </row>
    <row r="177" spans="1:8" ht="12.95" customHeight="1" x14ac:dyDescent="0.25">
      <c r="A177" s="93">
        <v>19</v>
      </c>
      <c r="B177" s="94" t="str">
        <f t="shared" si="5"/>
        <v>Gwalior</v>
      </c>
      <c r="C177" s="100">
        <v>63231</v>
      </c>
      <c r="D177" s="96">
        <v>44161</v>
      </c>
      <c r="E177" s="97">
        <f t="shared" si="6"/>
        <v>-19070</v>
      </c>
      <c r="F177" s="98">
        <f t="shared" si="7"/>
        <v>-0.30159257326311462</v>
      </c>
      <c r="G177" s="73">
        <f t="shared" si="8"/>
        <v>0.69840742673688538</v>
      </c>
      <c r="H177" s="99"/>
    </row>
    <row r="178" spans="1:8" ht="12.95" customHeight="1" x14ac:dyDescent="0.25">
      <c r="A178" s="93">
        <v>20</v>
      </c>
      <c r="B178" s="94" t="str">
        <f t="shared" si="5"/>
        <v>Harda</v>
      </c>
      <c r="C178" s="100">
        <v>30727</v>
      </c>
      <c r="D178" s="96">
        <v>21446</v>
      </c>
      <c r="E178" s="97">
        <f t="shared" si="6"/>
        <v>-9281</v>
      </c>
      <c r="F178" s="98">
        <f t="shared" si="7"/>
        <v>-0.30204705958928629</v>
      </c>
      <c r="G178" s="73">
        <f t="shared" si="8"/>
        <v>0.69795294041071365</v>
      </c>
      <c r="H178" s="99"/>
    </row>
    <row r="179" spans="1:8" ht="12.95" customHeight="1" x14ac:dyDescent="0.25">
      <c r="A179" s="93">
        <v>21</v>
      </c>
      <c r="B179" s="94" t="str">
        <f t="shared" si="5"/>
        <v>Hoshangabad</v>
      </c>
      <c r="C179" s="100">
        <v>45571</v>
      </c>
      <c r="D179" s="96">
        <v>34569</v>
      </c>
      <c r="E179" s="97">
        <f t="shared" si="6"/>
        <v>-11002</v>
      </c>
      <c r="F179" s="98">
        <f t="shared" si="7"/>
        <v>-0.24142546795110925</v>
      </c>
      <c r="G179" s="73">
        <f t="shared" si="8"/>
        <v>0.75857453204889069</v>
      </c>
      <c r="H179" s="99"/>
    </row>
    <row r="180" spans="1:8" ht="12.95" customHeight="1" x14ac:dyDescent="0.25">
      <c r="A180" s="93">
        <v>22</v>
      </c>
      <c r="B180" s="94" t="str">
        <f t="shared" si="5"/>
        <v>Indore</v>
      </c>
      <c r="C180" s="100">
        <v>67623</v>
      </c>
      <c r="D180" s="96">
        <v>51997</v>
      </c>
      <c r="E180" s="97">
        <f t="shared" si="6"/>
        <v>-15626</v>
      </c>
      <c r="F180" s="98">
        <f t="shared" si="7"/>
        <v>-0.23107522588468421</v>
      </c>
      <c r="G180" s="73">
        <f t="shared" si="8"/>
        <v>0.76892477411531579</v>
      </c>
      <c r="H180" s="99"/>
    </row>
    <row r="181" spans="1:8" ht="12.95" customHeight="1" x14ac:dyDescent="0.25">
      <c r="A181" s="93">
        <v>23</v>
      </c>
      <c r="B181" s="94" t="str">
        <f t="shared" si="5"/>
        <v>Jabalpur</v>
      </c>
      <c r="C181" s="100">
        <v>87468</v>
      </c>
      <c r="D181" s="96">
        <v>68886</v>
      </c>
      <c r="E181" s="97">
        <f t="shared" si="6"/>
        <v>-18582</v>
      </c>
      <c r="F181" s="98">
        <f t="shared" si="7"/>
        <v>-0.21244340787487995</v>
      </c>
      <c r="G181" s="73">
        <f t="shared" si="8"/>
        <v>0.78755659212512008</v>
      </c>
      <c r="H181" s="99"/>
    </row>
    <row r="182" spans="1:8" ht="12.95" customHeight="1" x14ac:dyDescent="0.25">
      <c r="A182" s="93">
        <v>24</v>
      </c>
      <c r="B182" s="94" t="str">
        <f t="shared" si="5"/>
        <v>Jhabua</v>
      </c>
      <c r="C182" s="100">
        <v>134537</v>
      </c>
      <c r="D182" s="96">
        <v>99986</v>
      </c>
      <c r="E182" s="97">
        <f t="shared" si="6"/>
        <v>-34551</v>
      </c>
      <c r="F182" s="98">
        <f t="shared" si="7"/>
        <v>-0.25681411061641035</v>
      </c>
      <c r="G182" s="73">
        <f t="shared" si="8"/>
        <v>0.74318588938358965</v>
      </c>
      <c r="H182" s="99"/>
    </row>
    <row r="183" spans="1:8" ht="12.95" customHeight="1" x14ac:dyDescent="0.25">
      <c r="A183" s="93">
        <v>25</v>
      </c>
      <c r="B183" s="94" t="str">
        <f t="shared" si="5"/>
        <v>Katni</v>
      </c>
      <c r="C183" s="100">
        <v>83964</v>
      </c>
      <c r="D183" s="96">
        <v>58810</v>
      </c>
      <c r="E183" s="97">
        <f t="shared" si="6"/>
        <v>-25154</v>
      </c>
      <c r="F183" s="98">
        <f t="shared" si="7"/>
        <v>-0.2995807727121147</v>
      </c>
      <c r="G183" s="73">
        <f t="shared" si="8"/>
        <v>0.7004192272878853</v>
      </c>
      <c r="H183" s="99"/>
    </row>
    <row r="184" spans="1:8" ht="12.95" customHeight="1" x14ac:dyDescent="0.25">
      <c r="A184" s="93">
        <v>26</v>
      </c>
      <c r="B184" s="94" t="str">
        <f t="shared" si="5"/>
        <v>Khandwa</v>
      </c>
      <c r="C184" s="100">
        <v>93368</v>
      </c>
      <c r="D184" s="96">
        <v>60689</v>
      </c>
      <c r="E184" s="97">
        <f t="shared" si="6"/>
        <v>-32679</v>
      </c>
      <c r="F184" s="98">
        <f t="shared" si="7"/>
        <v>-0.35000214206152003</v>
      </c>
      <c r="G184" s="73">
        <f t="shared" si="8"/>
        <v>0.64999785793847997</v>
      </c>
      <c r="H184" s="99" t="str">
        <f>B184</f>
        <v>Khandwa</v>
      </c>
    </row>
    <row r="185" spans="1:8" ht="12.95" customHeight="1" x14ac:dyDescent="0.25">
      <c r="A185" s="93">
        <v>27</v>
      </c>
      <c r="B185" s="94" t="str">
        <f t="shared" si="5"/>
        <v>Khargone</v>
      </c>
      <c r="C185" s="100">
        <v>112371</v>
      </c>
      <c r="D185" s="96">
        <v>77544</v>
      </c>
      <c r="E185" s="97">
        <f t="shared" si="6"/>
        <v>-34827</v>
      </c>
      <c r="F185" s="98">
        <f t="shared" si="7"/>
        <v>-0.30992871826360896</v>
      </c>
      <c r="G185" s="73">
        <f t="shared" si="8"/>
        <v>0.6900712817363911</v>
      </c>
      <c r="H185" s="99"/>
    </row>
    <row r="186" spans="1:8" ht="12.95" customHeight="1" x14ac:dyDescent="0.25">
      <c r="A186" s="93">
        <v>28</v>
      </c>
      <c r="B186" s="94" t="str">
        <f t="shared" si="5"/>
        <v>Mandla</v>
      </c>
      <c r="C186" s="100">
        <v>68507</v>
      </c>
      <c r="D186" s="96">
        <v>58231</v>
      </c>
      <c r="E186" s="97">
        <f t="shared" si="6"/>
        <v>-10276</v>
      </c>
      <c r="F186" s="98">
        <f t="shared" si="7"/>
        <v>-0.14999927014757616</v>
      </c>
      <c r="G186" s="73">
        <f t="shared" si="8"/>
        <v>0.85000072985242381</v>
      </c>
      <c r="H186" s="99"/>
    </row>
    <row r="187" spans="1:8" ht="12.95" customHeight="1" x14ac:dyDescent="0.25">
      <c r="A187" s="93">
        <v>29</v>
      </c>
      <c r="B187" s="94" t="str">
        <f t="shared" si="5"/>
        <v>Mandsaur</v>
      </c>
      <c r="C187" s="100">
        <v>48765</v>
      </c>
      <c r="D187" s="96">
        <v>31697</v>
      </c>
      <c r="E187" s="97">
        <f t="shared" si="6"/>
        <v>-17068</v>
      </c>
      <c r="F187" s="98">
        <f t="shared" si="7"/>
        <v>-0.35000512662770428</v>
      </c>
      <c r="G187" s="73">
        <f t="shared" si="8"/>
        <v>0.64999487337229567</v>
      </c>
      <c r="H187" s="99" t="str">
        <f>B187</f>
        <v>Mandsaur</v>
      </c>
    </row>
    <row r="188" spans="1:8" ht="12.95" customHeight="1" x14ac:dyDescent="0.25">
      <c r="A188" s="93">
        <v>30</v>
      </c>
      <c r="B188" s="94" t="str">
        <f t="shared" si="5"/>
        <v>Morena</v>
      </c>
      <c r="C188" s="100">
        <v>135259</v>
      </c>
      <c r="D188" s="96">
        <v>75398</v>
      </c>
      <c r="E188" s="97">
        <f t="shared" si="6"/>
        <v>-59861</v>
      </c>
      <c r="F188" s="98">
        <f t="shared" si="7"/>
        <v>-0.44256574423883066</v>
      </c>
      <c r="G188" s="73">
        <f t="shared" si="8"/>
        <v>0.55743425576116934</v>
      </c>
      <c r="H188" s="99"/>
    </row>
    <row r="189" spans="1:8" ht="12.95" customHeight="1" x14ac:dyDescent="0.25">
      <c r="A189" s="93">
        <v>31</v>
      </c>
      <c r="B189" s="94" t="str">
        <f t="shared" si="5"/>
        <v>Narsinghpur</v>
      </c>
      <c r="C189" s="100">
        <v>47455</v>
      </c>
      <c r="D189" s="96">
        <v>31320</v>
      </c>
      <c r="E189" s="97">
        <f t="shared" si="6"/>
        <v>-16135</v>
      </c>
      <c r="F189" s="98">
        <f t="shared" si="7"/>
        <v>-0.34000632177852702</v>
      </c>
      <c r="G189" s="73">
        <f t="shared" si="8"/>
        <v>0.65999367822147292</v>
      </c>
      <c r="H189" s="99"/>
    </row>
    <row r="190" spans="1:8" ht="12.95" customHeight="1" x14ac:dyDescent="0.25">
      <c r="A190" s="93">
        <v>32</v>
      </c>
      <c r="B190" s="94" t="str">
        <f t="shared" si="5"/>
        <v>Neemuch</v>
      </c>
      <c r="C190" s="100">
        <v>32848</v>
      </c>
      <c r="D190" s="96">
        <v>28570</v>
      </c>
      <c r="E190" s="97">
        <f t="shared" si="6"/>
        <v>-4278</v>
      </c>
      <c r="F190" s="98">
        <f t="shared" si="7"/>
        <v>-0.13023623964929371</v>
      </c>
      <c r="G190" s="73">
        <f t="shared" si="8"/>
        <v>0.86976376035070624</v>
      </c>
      <c r="H190" s="99"/>
    </row>
    <row r="191" spans="1:8" ht="12.95" customHeight="1" x14ac:dyDescent="0.25">
      <c r="A191" s="93">
        <v>33</v>
      </c>
      <c r="B191" s="94" t="str">
        <f t="shared" si="5"/>
        <v>Panna</v>
      </c>
      <c r="C191" s="100">
        <v>78704</v>
      </c>
      <c r="D191" s="96">
        <v>62884</v>
      </c>
      <c r="E191" s="97">
        <f t="shared" si="6"/>
        <v>-15820</v>
      </c>
      <c r="F191" s="98">
        <f t="shared" si="7"/>
        <v>-0.20100630209392154</v>
      </c>
      <c r="G191" s="73">
        <f t="shared" si="8"/>
        <v>0.79899369790607844</v>
      </c>
      <c r="H191" s="99"/>
    </row>
    <row r="192" spans="1:8" ht="12.95" customHeight="1" x14ac:dyDescent="0.25">
      <c r="A192" s="93">
        <v>34</v>
      </c>
      <c r="B192" s="94" t="str">
        <f t="shared" si="5"/>
        <v>Raisen</v>
      </c>
      <c r="C192" s="100">
        <v>75388</v>
      </c>
      <c r="D192" s="96">
        <v>63958</v>
      </c>
      <c r="E192" s="97">
        <f t="shared" si="6"/>
        <v>-11430</v>
      </c>
      <c r="F192" s="98">
        <f t="shared" si="7"/>
        <v>-0.15161564174669709</v>
      </c>
      <c r="G192" s="73">
        <f t="shared" si="8"/>
        <v>0.84838435825330294</v>
      </c>
      <c r="H192" s="99"/>
    </row>
    <row r="193" spans="1:8" ht="12.95" customHeight="1" x14ac:dyDescent="0.25">
      <c r="A193" s="93">
        <v>35</v>
      </c>
      <c r="B193" s="94" t="str">
        <f t="shared" si="5"/>
        <v>Rajgarh</v>
      </c>
      <c r="C193" s="100">
        <v>82811</v>
      </c>
      <c r="D193" s="96">
        <v>61981</v>
      </c>
      <c r="E193" s="97">
        <f t="shared" si="6"/>
        <v>-20830</v>
      </c>
      <c r="F193" s="98">
        <f t="shared" si="7"/>
        <v>-0.25153663160691214</v>
      </c>
      <c r="G193" s="73">
        <f t="shared" si="8"/>
        <v>0.74846336839308791</v>
      </c>
      <c r="H193" s="99"/>
    </row>
    <row r="194" spans="1:8" ht="12.95" customHeight="1" x14ac:dyDescent="0.25">
      <c r="A194" s="93">
        <v>36</v>
      </c>
      <c r="B194" s="94" t="str">
        <f t="shared" si="5"/>
        <v>Ratlam</v>
      </c>
      <c r="C194" s="100">
        <v>89993</v>
      </c>
      <c r="D194" s="96">
        <v>59070</v>
      </c>
      <c r="E194" s="97">
        <f t="shared" si="6"/>
        <v>-30923</v>
      </c>
      <c r="F194" s="98">
        <f t="shared" si="7"/>
        <v>-0.34361561454779815</v>
      </c>
      <c r="G194" s="73">
        <f t="shared" si="8"/>
        <v>0.65638438545220179</v>
      </c>
      <c r="H194" s="99"/>
    </row>
    <row r="195" spans="1:8" ht="12.95" customHeight="1" x14ac:dyDescent="0.25">
      <c r="A195" s="93">
        <v>37</v>
      </c>
      <c r="B195" s="94" t="str">
        <f t="shared" si="5"/>
        <v>Rewa</v>
      </c>
      <c r="C195" s="100">
        <v>111302</v>
      </c>
      <c r="D195" s="96">
        <v>77081</v>
      </c>
      <c r="E195" s="97">
        <f t="shared" si="6"/>
        <v>-34221</v>
      </c>
      <c r="F195" s="98">
        <f t="shared" si="7"/>
        <v>-0.30746078237587826</v>
      </c>
      <c r="G195" s="73">
        <f t="shared" si="8"/>
        <v>0.69253921762412174</v>
      </c>
      <c r="H195" s="99"/>
    </row>
    <row r="196" spans="1:8" ht="12.95" customHeight="1" x14ac:dyDescent="0.25">
      <c r="A196" s="93">
        <v>38</v>
      </c>
      <c r="B196" s="94" t="str">
        <f t="shared" si="5"/>
        <v>Sagar</v>
      </c>
      <c r="C196" s="100">
        <v>134284</v>
      </c>
      <c r="D196" s="96">
        <v>100707</v>
      </c>
      <c r="E196" s="97">
        <f t="shared" si="6"/>
        <v>-33577</v>
      </c>
      <c r="F196" s="98">
        <f t="shared" si="7"/>
        <v>-0.25004468142146496</v>
      </c>
      <c r="G196" s="73">
        <f t="shared" si="8"/>
        <v>0.74995531857853504</v>
      </c>
      <c r="H196" s="99"/>
    </row>
    <row r="197" spans="1:8" ht="12.95" customHeight="1" x14ac:dyDescent="0.25">
      <c r="A197" s="93">
        <v>39</v>
      </c>
      <c r="B197" s="94" t="str">
        <f t="shared" si="5"/>
        <v>Satna</v>
      </c>
      <c r="C197" s="100">
        <v>108171</v>
      </c>
      <c r="D197" s="96">
        <v>72331</v>
      </c>
      <c r="E197" s="97">
        <f t="shared" si="6"/>
        <v>-35840</v>
      </c>
      <c r="F197" s="98">
        <f t="shared" si="7"/>
        <v>-0.33132725037209604</v>
      </c>
      <c r="G197" s="73">
        <f t="shared" si="8"/>
        <v>0.66867274962790402</v>
      </c>
      <c r="H197" s="99"/>
    </row>
    <row r="198" spans="1:8" ht="12.95" customHeight="1" x14ac:dyDescent="0.25">
      <c r="A198" s="93">
        <v>40</v>
      </c>
      <c r="B198" s="94" t="str">
        <f t="shared" si="5"/>
        <v>Sehore</v>
      </c>
      <c r="C198" s="100">
        <v>63979</v>
      </c>
      <c r="D198" s="96">
        <v>48891</v>
      </c>
      <c r="E198" s="97">
        <f t="shared" si="6"/>
        <v>-15088</v>
      </c>
      <c r="F198" s="98">
        <f t="shared" si="7"/>
        <v>-0.23582738085934446</v>
      </c>
      <c r="G198" s="73">
        <f t="shared" si="8"/>
        <v>0.76417261914065548</v>
      </c>
      <c r="H198" s="99"/>
    </row>
    <row r="199" spans="1:8" ht="12.95" customHeight="1" x14ac:dyDescent="0.25">
      <c r="A199" s="93">
        <v>41</v>
      </c>
      <c r="B199" s="94" t="str">
        <f t="shared" si="5"/>
        <v>Seoni</v>
      </c>
      <c r="C199" s="100">
        <v>72691</v>
      </c>
      <c r="D199" s="96">
        <v>62730</v>
      </c>
      <c r="E199" s="97">
        <f t="shared" si="6"/>
        <v>-9961</v>
      </c>
      <c r="F199" s="98">
        <f t="shared" si="7"/>
        <v>-0.13703209475726019</v>
      </c>
      <c r="G199" s="73">
        <f t="shared" si="8"/>
        <v>0.86296790524273981</v>
      </c>
      <c r="H199" s="99"/>
    </row>
    <row r="200" spans="1:8" ht="12.95" customHeight="1" x14ac:dyDescent="0.25">
      <c r="A200" s="93">
        <v>42</v>
      </c>
      <c r="B200" s="94" t="str">
        <f t="shared" si="5"/>
        <v>Shahdol</v>
      </c>
      <c r="C200" s="100">
        <v>73670</v>
      </c>
      <c r="D200" s="96">
        <v>50884</v>
      </c>
      <c r="E200" s="97">
        <f t="shared" si="6"/>
        <v>-22786</v>
      </c>
      <c r="F200" s="98">
        <f t="shared" si="7"/>
        <v>-0.30929822179991856</v>
      </c>
      <c r="G200" s="73">
        <f t="shared" si="8"/>
        <v>0.6907017782000815</v>
      </c>
      <c r="H200" s="99"/>
    </row>
    <row r="201" spans="1:8" ht="12.95" customHeight="1" x14ac:dyDescent="0.25">
      <c r="A201" s="93">
        <v>43</v>
      </c>
      <c r="B201" s="94" t="str">
        <f t="shared" si="5"/>
        <v>Shajapur</v>
      </c>
      <c r="C201" s="100">
        <v>33234</v>
      </c>
      <c r="D201" s="96">
        <v>26585</v>
      </c>
      <c r="E201" s="97">
        <f t="shared" si="6"/>
        <v>-6649</v>
      </c>
      <c r="F201" s="98">
        <f t="shared" si="7"/>
        <v>-0.20006619726785821</v>
      </c>
      <c r="G201" s="73">
        <f t="shared" si="8"/>
        <v>0.79993380273214176</v>
      </c>
      <c r="H201" s="99"/>
    </row>
    <row r="202" spans="1:8" ht="12.95" customHeight="1" x14ac:dyDescent="0.25">
      <c r="A202" s="93">
        <v>44</v>
      </c>
      <c r="B202" s="94" t="str">
        <f t="shared" si="5"/>
        <v>Sheopur</v>
      </c>
      <c r="C202" s="100">
        <v>60555</v>
      </c>
      <c r="D202" s="96">
        <v>39361</v>
      </c>
      <c r="E202" s="97">
        <f t="shared" si="6"/>
        <v>-21194</v>
      </c>
      <c r="F202" s="98">
        <f t="shared" si="7"/>
        <v>-0.3499958715217571</v>
      </c>
      <c r="G202" s="73">
        <f t="shared" si="8"/>
        <v>0.65000412847824296</v>
      </c>
      <c r="H202" s="99" t="str">
        <f>B202</f>
        <v>Sheopur</v>
      </c>
    </row>
    <row r="203" spans="1:8" ht="12.95" customHeight="1" x14ac:dyDescent="0.25">
      <c r="A203" s="93">
        <v>45</v>
      </c>
      <c r="B203" s="94" t="str">
        <f t="shared" si="5"/>
        <v>Shivpuri</v>
      </c>
      <c r="C203" s="100">
        <v>128321</v>
      </c>
      <c r="D203" s="96">
        <v>86014</v>
      </c>
      <c r="E203" s="97">
        <f t="shared" si="6"/>
        <v>-42307</v>
      </c>
      <c r="F203" s="98">
        <f t="shared" si="7"/>
        <v>-0.32969662019466806</v>
      </c>
      <c r="G203" s="73">
        <f t="shared" si="8"/>
        <v>0.67030337980533194</v>
      </c>
      <c r="H203" s="99"/>
    </row>
    <row r="204" spans="1:8" ht="12.95" customHeight="1" x14ac:dyDescent="0.25">
      <c r="A204" s="93">
        <v>46</v>
      </c>
      <c r="B204" s="94" t="str">
        <f t="shared" si="5"/>
        <v>Sidhi</v>
      </c>
      <c r="C204" s="100">
        <v>76249</v>
      </c>
      <c r="D204" s="96">
        <v>73320</v>
      </c>
      <c r="E204" s="97">
        <f t="shared" si="6"/>
        <v>-2929</v>
      </c>
      <c r="F204" s="98">
        <f t="shared" si="7"/>
        <v>-3.8413618539259529E-2</v>
      </c>
      <c r="G204" s="73">
        <f t="shared" si="8"/>
        <v>0.96158638146074049</v>
      </c>
      <c r="H204" s="99"/>
    </row>
    <row r="205" spans="1:8" ht="12.95" customHeight="1" x14ac:dyDescent="0.25">
      <c r="A205" s="93">
        <v>47</v>
      </c>
      <c r="B205" s="94" t="str">
        <f t="shared" si="5"/>
        <v>Singroli</v>
      </c>
      <c r="C205" s="100">
        <v>96871</v>
      </c>
      <c r="D205" s="96">
        <v>62966</v>
      </c>
      <c r="E205" s="97">
        <f t="shared" si="6"/>
        <v>-33905</v>
      </c>
      <c r="F205" s="98">
        <f t="shared" si="7"/>
        <v>-0.35000154845103282</v>
      </c>
      <c r="G205" s="73">
        <f t="shared" si="8"/>
        <v>0.64999845154896718</v>
      </c>
      <c r="H205" s="99" t="str">
        <f>B205</f>
        <v>Singroli</v>
      </c>
    </row>
    <row r="206" spans="1:8" ht="12.95" customHeight="1" x14ac:dyDescent="0.25">
      <c r="A206" s="93">
        <v>48</v>
      </c>
      <c r="B206" s="94" t="str">
        <f t="shared" si="5"/>
        <v>Tikamgarh</v>
      </c>
      <c r="C206" s="100">
        <v>122178</v>
      </c>
      <c r="D206" s="101">
        <v>85525</v>
      </c>
      <c r="E206" s="97">
        <f t="shared" si="6"/>
        <v>-36653</v>
      </c>
      <c r="F206" s="98">
        <f t="shared" si="7"/>
        <v>-0.29999672608816647</v>
      </c>
      <c r="G206" s="73">
        <f t="shared" si="8"/>
        <v>0.70000327391183359</v>
      </c>
      <c r="H206" s="99"/>
    </row>
    <row r="207" spans="1:8" ht="12.95" customHeight="1" x14ac:dyDescent="0.25">
      <c r="A207" s="93">
        <v>49</v>
      </c>
      <c r="B207" s="94" t="str">
        <f t="shared" si="5"/>
        <v>Ujjain</v>
      </c>
      <c r="C207" s="100">
        <v>69090</v>
      </c>
      <c r="D207" s="96">
        <v>51798</v>
      </c>
      <c r="E207" s="97">
        <f t="shared" si="6"/>
        <v>-17292</v>
      </c>
      <c r="F207" s="98">
        <f t="shared" si="7"/>
        <v>-0.25028224055579679</v>
      </c>
      <c r="G207" s="73">
        <f t="shared" si="8"/>
        <v>0.74971775944420316</v>
      </c>
      <c r="H207" s="99"/>
    </row>
    <row r="208" spans="1:8" ht="12.95" customHeight="1" x14ac:dyDescent="0.25">
      <c r="A208" s="93">
        <v>50</v>
      </c>
      <c r="B208" s="94" t="str">
        <f t="shared" si="5"/>
        <v>Umaria</v>
      </c>
      <c r="C208" s="95">
        <v>44368</v>
      </c>
      <c r="D208" s="96">
        <v>30170</v>
      </c>
      <c r="E208" s="97">
        <f t="shared" si="6"/>
        <v>-14198</v>
      </c>
      <c r="F208" s="98">
        <f t="shared" si="7"/>
        <v>-0.3200054093040029</v>
      </c>
      <c r="G208" s="73">
        <f t="shared" si="8"/>
        <v>0.6799945906959971</v>
      </c>
      <c r="H208" s="99"/>
    </row>
    <row r="209" spans="1:8" ht="12.95" customHeight="1" x14ac:dyDescent="0.25">
      <c r="A209" s="93">
        <v>51</v>
      </c>
      <c r="B209" s="94" t="str">
        <f t="shared" si="5"/>
        <v>Vidisha</v>
      </c>
      <c r="C209" s="95">
        <v>88181</v>
      </c>
      <c r="D209" s="96">
        <v>70564</v>
      </c>
      <c r="E209" s="97">
        <f>D209-C209</f>
        <v>-17617</v>
      </c>
      <c r="F209" s="98">
        <f>E209/C209</f>
        <v>-0.19978226602102495</v>
      </c>
      <c r="G209" s="73">
        <f>D209/C209</f>
        <v>0.80021773397897511</v>
      </c>
      <c r="H209" s="99"/>
    </row>
    <row r="210" spans="1:8" ht="12.95" customHeight="1" x14ac:dyDescent="0.2">
      <c r="A210" s="74"/>
      <c r="B210" s="75" t="s">
        <v>14</v>
      </c>
      <c r="C210" s="76">
        <f>SUM(C159:C209)</f>
        <v>4069825</v>
      </c>
      <c r="D210" s="102">
        <f>SUM(D159:D209)</f>
        <v>2924837</v>
      </c>
      <c r="E210" s="102">
        <f t="shared" si="6"/>
        <v>-1144988</v>
      </c>
      <c r="F210" s="103">
        <f>E210/C210</f>
        <v>-0.28133592967756599</v>
      </c>
      <c r="G210" s="77">
        <f>D210/C210</f>
        <v>0.71866407032243396</v>
      </c>
      <c r="H210" s="81"/>
    </row>
    <row r="211" spans="1:8" ht="12.95" customHeight="1" x14ac:dyDescent="0.2">
      <c r="A211" s="78"/>
      <c r="B211" s="79"/>
      <c r="C211" s="80"/>
      <c r="D211" s="104"/>
      <c r="E211" s="105"/>
      <c r="F211" s="99"/>
      <c r="G211" s="81"/>
      <c r="H211" s="81"/>
    </row>
    <row r="212" spans="1:8" ht="12.95" customHeight="1" x14ac:dyDescent="0.2">
      <c r="A212" s="78"/>
      <c r="B212" s="79"/>
      <c r="C212" s="80"/>
      <c r="D212" s="80"/>
      <c r="E212" s="80"/>
      <c r="F212" s="81"/>
      <c r="G212" s="82"/>
      <c r="H212" s="31"/>
    </row>
    <row r="213" spans="1:8" ht="12.95" customHeight="1" x14ac:dyDescent="0.2">
      <c r="A213" s="384" t="s">
        <v>235</v>
      </c>
      <c r="B213" s="384"/>
      <c r="C213" s="384"/>
      <c r="D213" s="384"/>
      <c r="E213" s="384"/>
      <c r="F213" s="384"/>
      <c r="G213" s="384"/>
      <c r="H213" s="31"/>
    </row>
    <row r="214" spans="1:8" ht="49.5" customHeight="1" x14ac:dyDescent="0.2">
      <c r="A214" s="49" t="s">
        <v>30</v>
      </c>
      <c r="B214" s="49" t="s">
        <v>31</v>
      </c>
      <c r="C214" s="49" t="s">
        <v>95</v>
      </c>
      <c r="D214" s="49" t="s">
        <v>90</v>
      </c>
      <c r="E214" s="66" t="s">
        <v>7</v>
      </c>
      <c r="F214" s="87" t="s">
        <v>91</v>
      </c>
      <c r="G214" s="49" t="s">
        <v>92</v>
      </c>
      <c r="H214" s="88"/>
    </row>
    <row r="215" spans="1:8" ht="12.95" customHeight="1" x14ac:dyDescent="0.2">
      <c r="A215" s="89">
        <v>1</v>
      </c>
      <c r="B215" s="89">
        <v>2</v>
      </c>
      <c r="C215" s="89">
        <v>3</v>
      </c>
      <c r="D215" s="89">
        <v>4</v>
      </c>
      <c r="E215" s="89" t="s">
        <v>96</v>
      </c>
      <c r="F215" s="90">
        <v>6</v>
      </c>
      <c r="G215" s="91">
        <v>7</v>
      </c>
      <c r="H215" s="92"/>
    </row>
    <row r="216" spans="1:8" ht="12.95" customHeight="1" x14ac:dyDescent="0.25">
      <c r="A216" s="69">
        <v>1</v>
      </c>
      <c r="B216" s="94" t="str">
        <f t="shared" ref="B216:B266" si="9">B47</f>
        <v>Agar Malwa</v>
      </c>
      <c r="C216" s="106">
        <v>16849</v>
      </c>
      <c r="D216" s="107">
        <v>13480</v>
      </c>
      <c r="E216" s="97">
        <f>D216-C216</f>
        <v>-3369</v>
      </c>
      <c r="F216" s="98">
        <f>E216/C216</f>
        <v>-0.19995251943735534</v>
      </c>
      <c r="G216" s="73">
        <f>D216/C216</f>
        <v>0.80004748056264463</v>
      </c>
      <c r="H216" s="99"/>
    </row>
    <row r="217" spans="1:8" ht="12.95" customHeight="1" x14ac:dyDescent="0.25">
      <c r="A217" s="69">
        <v>2</v>
      </c>
      <c r="B217" s="94" t="str">
        <f t="shared" si="9"/>
        <v>Anooppur</v>
      </c>
      <c r="C217" s="106">
        <v>26541</v>
      </c>
      <c r="D217" s="107">
        <v>23202</v>
      </c>
      <c r="E217" s="97">
        <f t="shared" ref="E217:E265" si="10">D217-C217</f>
        <v>-3339</v>
      </c>
      <c r="F217" s="98">
        <f t="shared" ref="F217:F265" si="11">E217/C217</f>
        <v>-0.12580535774838927</v>
      </c>
      <c r="G217" s="73">
        <f t="shared" ref="G217:G265" si="12">D217/C217</f>
        <v>0.8741946422516107</v>
      </c>
      <c r="H217" s="99"/>
    </row>
    <row r="218" spans="1:8" ht="12.95" customHeight="1" x14ac:dyDescent="0.25">
      <c r="A218" s="69">
        <v>3</v>
      </c>
      <c r="B218" s="94" t="str">
        <f t="shared" si="9"/>
        <v>Alirajpur</v>
      </c>
      <c r="C218" s="106">
        <v>30046</v>
      </c>
      <c r="D218" s="107">
        <v>19854</v>
      </c>
      <c r="E218" s="97">
        <f t="shared" si="10"/>
        <v>-10192</v>
      </c>
      <c r="F218" s="98">
        <f t="shared" si="11"/>
        <v>-0.33921320641682751</v>
      </c>
      <c r="G218" s="73">
        <f t="shared" si="12"/>
        <v>0.66078679358317249</v>
      </c>
      <c r="H218" s="99"/>
    </row>
    <row r="219" spans="1:8" ht="12.95" customHeight="1" x14ac:dyDescent="0.25">
      <c r="A219" s="69">
        <v>4</v>
      </c>
      <c r="B219" s="94" t="str">
        <f t="shared" si="9"/>
        <v>Ashoknagar</v>
      </c>
      <c r="C219" s="106">
        <v>23983</v>
      </c>
      <c r="D219" s="107">
        <v>15589</v>
      </c>
      <c r="E219" s="97">
        <f t="shared" si="10"/>
        <v>-8394</v>
      </c>
      <c r="F219" s="98">
        <f t="shared" si="11"/>
        <v>-0.34999791518992618</v>
      </c>
      <c r="G219" s="73">
        <f t="shared" si="12"/>
        <v>0.65000208481007382</v>
      </c>
      <c r="H219" s="99" t="str">
        <f>B219</f>
        <v>Ashoknagar</v>
      </c>
    </row>
    <row r="220" spans="1:8" ht="12.95" customHeight="1" x14ac:dyDescent="0.25">
      <c r="A220" s="69">
        <v>5</v>
      </c>
      <c r="B220" s="94" t="str">
        <f t="shared" si="9"/>
        <v>Badwani</v>
      </c>
      <c r="C220" s="106">
        <v>46231</v>
      </c>
      <c r="D220" s="107">
        <v>33428</v>
      </c>
      <c r="E220" s="97">
        <f t="shared" si="10"/>
        <v>-12803</v>
      </c>
      <c r="F220" s="98">
        <f t="shared" si="11"/>
        <v>-0.27693538967359566</v>
      </c>
      <c r="G220" s="73">
        <f t="shared" si="12"/>
        <v>0.72306461032640434</v>
      </c>
      <c r="H220" s="99"/>
    </row>
    <row r="221" spans="1:8" ht="12.95" customHeight="1" x14ac:dyDescent="0.25">
      <c r="A221" s="69">
        <v>6</v>
      </c>
      <c r="B221" s="94" t="str">
        <f t="shared" si="9"/>
        <v>Balaghat</v>
      </c>
      <c r="C221" s="106">
        <v>62815</v>
      </c>
      <c r="D221" s="107">
        <v>45226</v>
      </c>
      <c r="E221" s="97">
        <f t="shared" si="10"/>
        <v>-17589</v>
      </c>
      <c r="F221" s="98">
        <f t="shared" si="11"/>
        <v>-0.28001273581150998</v>
      </c>
      <c r="G221" s="73">
        <f t="shared" si="12"/>
        <v>0.71998726418849002</v>
      </c>
      <c r="H221" s="99"/>
    </row>
    <row r="222" spans="1:8" ht="12.95" customHeight="1" x14ac:dyDescent="0.25">
      <c r="A222" s="69">
        <v>7</v>
      </c>
      <c r="B222" s="94" t="str">
        <f t="shared" si="9"/>
        <v>Betul</v>
      </c>
      <c r="C222" s="106">
        <v>64558</v>
      </c>
      <c r="D222" s="107">
        <v>44425</v>
      </c>
      <c r="E222" s="97">
        <f t="shared" si="10"/>
        <v>-20133</v>
      </c>
      <c r="F222" s="98">
        <f t="shared" si="11"/>
        <v>-0.31185910344186624</v>
      </c>
      <c r="G222" s="73">
        <f t="shared" si="12"/>
        <v>0.68814089655813382</v>
      </c>
      <c r="H222" s="99"/>
    </row>
    <row r="223" spans="1:8" ht="12.95" customHeight="1" x14ac:dyDescent="0.25">
      <c r="A223" s="69">
        <v>8</v>
      </c>
      <c r="B223" s="94" t="str">
        <f t="shared" si="9"/>
        <v>Bhind</v>
      </c>
      <c r="C223" s="106">
        <v>44668</v>
      </c>
      <c r="D223" s="107">
        <v>26809</v>
      </c>
      <c r="E223" s="97">
        <f t="shared" si="10"/>
        <v>-17859</v>
      </c>
      <c r="F223" s="98">
        <f t="shared" si="11"/>
        <v>-0.39981642339034656</v>
      </c>
      <c r="G223" s="73">
        <f t="shared" si="12"/>
        <v>0.60018357660965349</v>
      </c>
      <c r="H223" s="99" t="str">
        <f>B223</f>
        <v>Bhind</v>
      </c>
    </row>
    <row r="224" spans="1:8" ht="12.95" customHeight="1" x14ac:dyDescent="0.25">
      <c r="A224" s="69">
        <v>9</v>
      </c>
      <c r="B224" s="94" t="str">
        <f t="shared" si="9"/>
        <v>Bhopal</v>
      </c>
      <c r="C224" s="106">
        <v>43617</v>
      </c>
      <c r="D224" s="107">
        <v>31905</v>
      </c>
      <c r="E224" s="97">
        <f t="shared" si="10"/>
        <v>-11712</v>
      </c>
      <c r="F224" s="98">
        <f t="shared" si="11"/>
        <v>-0.26851915537519777</v>
      </c>
      <c r="G224" s="73">
        <f t="shared" si="12"/>
        <v>0.73148084462480223</v>
      </c>
      <c r="H224" s="99"/>
    </row>
    <row r="225" spans="1:8" ht="12.95" customHeight="1" x14ac:dyDescent="0.25">
      <c r="A225" s="69">
        <v>10</v>
      </c>
      <c r="B225" s="94" t="str">
        <f t="shared" si="9"/>
        <v>Burhanpur</v>
      </c>
      <c r="C225" s="106">
        <v>26500</v>
      </c>
      <c r="D225" s="107">
        <v>18753</v>
      </c>
      <c r="E225" s="97">
        <f t="shared" si="10"/>
        <v>-7747</v>
      </c>
      <c r="F225" s="98">
        <f t="shared" si="11"/>
        <v>-0.29233962264150942</v>
      </c>
      <c r="G225" s="73">
        <f t="shared" si="12"/>
        <v>0.70766037735849052</v>
      </c>
      <c r="H225" s="99"/>
    </row>
    <row r="226" spans="1:8" ht="12.95" customHeight="1" x14ac:dyDescent="0.25">
      <c r="A226" s="69">
        <v>11</v>
      </c>
      <c r="B226" s="94" t="str">
        <f t="shared" si="9"/>
        <v>Chhatarpur</v>
      </c>
      <c r="C226" s="106">
        <v>88899</v>
      </c>
      <c r="D226" s="107">
        <v>54527</v>
      </c>
      <c r="E226" s="97">
        <f t="shared" si="10"/>
        <v>-34372</v>
      </c>
      <c r="F226" s="98">
        <f t="shared" si="11"/>
        <v>-0.38664101958402231</v>
      </c>
      <c r="G226" s="73">
        <f t="shared" si="12"/>
        <v>0.61335898041597769</v>
      </c>
      <c r="H226" s="99" t="str">
        <f>B226</f>
        <v>Chhatarpur</v>
      </c>
    </row>
    <row r="227" spans="1:8" ht="12.95" customHeight="1" x14ac:dyDescent="0.25">
      <c r="A227" s="69">
        <v>12</v>
      </c>
      <c r="B227" s="94" t="str">
        <f t="shared" si="9"/>
        <v>Chhindwara</v>
      </c>
      <c r="C227" s="106">
        <v>77566</v>
      </c>
      <c r="D227" s="107">
        <v>63850</v>
      </c>
      <c r="E227" s="97">
        <f t="shared" si="10"/>
        <v>-13716</v>
      </c>
      <c r="F227" s="98">
        <f t="shared" si="11"/>
        <v>-0.17683005440528066</v>
      </c>
      <c r="G227" s="73">
        <f t="shared" si="12"/>
        <v>0.82316994559471934</v>
      </c>
      <c r="H227" s="99"/>
    </row>
    <row r="228" spans="1:8" ht="12.95" customHeight="1" x14ac:dyDescent="0.25">
      <c r="A228" s="69">
        <v>13</v>
      </c>
      <c r="B228" s="94" t="str">
        <f t="shared" si="9"/>
        <v>Damoh</v>
      </c>
      <c r="C228" s="106">
        <v>56800</v>
      </c>
      <c r="D228" s="107">
        <v>39941</v>
      </c>
      <c r="E228" s="97">
        <f t="shared" si="10"/>
        <v>-16859</v>
      </c>
      <c r="F228" s="98">
        <f t="shared" si="11"/>
        <v>-0.29681338028169013</v>
      </c>
      <c r="G228" s="73">
        <f t="shared" si="12"/>
        <v>0.70318661971830987</v>
      </c>
      <c r="H228" s="99"/>
    </row>
    <row r="229" spans="1:8" ht="12.95" customHeight="1" x14ac:dyDescent="0.25">
      <c r="A229" s="69">
        <v>14</v>
      </c>
      <c r="B229" s="94" t="str">
        <f t="shared" si="9"/>
        <v>Datia</v>
      </c>
      <c r="C229" s="106">
        <v>30019</v>
      </c>
      <c r="D229" s="107">
        <v>20413</v>
      </c>
      <c r="E229" s="97">
        <f t="shared" si="10"/>
        <v>-9606</v>
      </c>
      <c r="F229" s="98">
        <f t="shared" si="11"/>
        <v>-0.3199973350211533</v>
      </c>
      <c r="G229" s="73">
        <f t="shared" si="12"/>
        <v>0.68000266497884676</v>
      </c>
      <c r="H229" s="99"/>
    </row>
    <row r="230" spans="1:8" ht="12.95" customHeight="1" x14ac:dyDescent="0.25">
      <c r="A230" s="69">
        <v>15</v>
      </c>
      <c r="B230" s="94" t="str">
        <f t="shared" si="9"/>
        <v>Dewas</v>
      </c>
      <c r="C230" s="106">
        <v>44559</v>
      </c>
      <c r="D230" s="107">
        <v>31503</v>
      </c>
      <c r="E230" s="97">
        <f t="shared" si="10"/>
        <v>-13056</v>
      </c>
      <c r="F230" s="98">
        <f t="shared" si="11"/>
        <v>-0.29300478017908838</v>
      </c>
      <c r="G230" s="73">
        <f t="shared" si="12"/>
        <v>0.70699521982091162</v>
      </c>
      <c r="H230" s="99"/>
    </row>
    <row r="231" spans="1:8" ht="12.95" customHeight="1" x14ac:dyDescent="0.25">
      <c r="A231" s="69">
        <v>16</v>
      </c>
      <c r="B231" s="94" t="str">
        <f t="shared" si="9"/>
        <v>Dhar</v>
      </c>
      <c r="C231" s="106">
        <v>78343</v>
      </c>
      <c r="D231" s="107">
        <v>52230</v>
      </c>
      <c r="E231" s="97">
        <f t="shared" si="10"/>
        <v>-26113</v>
      </c>
      <c r="F231" s="98">
        <f t="shared" si="11"/>
        <v>-0.33331631415697638</v>
      </c>
      <c r="G231" s="73">
        <f t="shared" si="12"/>
        <v>0.66668368584302362</v>
      </c>
      <c r="H231" s="99"/>
    </row>
    <row r="232" spans="1:8" ht="12.95" customHeight="1" x14ac:dyDescent="0.25">
      <c r="A232" s="69">
        <v>17</v>
      </c>
      <c r="B232" s="94" t="str">
        <f t="shared" si="9"/>
        <v>Dindori</v>
      </c>
      <c r="C232" s="106">
        <v>38389</v>
      </c>
      <c r="D232" s="107">
        <v>30711</v>
      </c>
      <c r="E232" s="97">
        <f t="shared" si="10"/>
        <v>-7678</v>
      </c>
      <c r="F232" s="98">
        <f t="shared" si="11"/>
        <v>-0.20000520982573133</v>
      </c>
      <c r="G232" s="73">
        <f t="shared" si="12"/>
        <v>0.79999479017426867</v>
      </c>
      <c r="H232" s="99"/>
    </row>
    <row r="233" spans="1:8" ht="12.95" customHeight="1" x14ac:dyDescent="0.25">
      <c r="A233" s="69">
        <v>18</v>
      </c>
      <c r="B233" s="94" t="str">
        <f t="shared" si="9"/>
        <v>Guna</v>
      </c>
      <c r="C233" s="106">
        <v>52171</v>
      </c>
      <c r="D233" s="107">
        <v>31761</v>
      </c>
      <c r="E233" s="97">
        <f t="shared" si="10"/>
        <v>-20410</v>
      </c>
      <c r="F233" s="98">
        <f t="shared" si="11"/>
        <v>-0.39121350942094268</v>
      </c>
      <c r="G233" s="73">
        <f t="shared" si="12"/>
        <v>0.60878649057905732</v>
      </c>
      <c r="H233" s="99" t="str">
        <f>B233</f>
        <v>Guna</v>
      </c>
    </row>
    <row r="234" spans="1:8" ht="12.95" customHeight="1" x14ac:dyDescent="0.25">
      <c r="A234" s="69">
        <v>19</v>
      </c>
      <c r="B234" s="94" t="str">
        <f t="shared" si="9"/>
        <v>Gwalior</v>
      </c>
      <c r="C234" s="106">
        <v>42615</v>
      </c>
      <c r="D234" s="107">
        <v>29828</v>
      </c>
      <c r="E234" s="97">
        <f t="shared" si="10"/>
        <v>-12787</v>
      </c>
      <c r="F234" s="98">
        <f t="shared" si="11"/>
        <v>-0.30005866478939341</v>
      </c>
      <c r="G234" s="73">
        <f t="shared" si="12"/>
        <v>0.69994133521060664</v>
      </c>
      <c r="H234" s="99"/>
    </row>
    <row r="235" spans="1:8" ht="12.95" customHeight="1" x14ac:dyDescent="0.25">
      <c r="A235" s="69">
        <v>20</v>
      </c>
      <c r="B235" s="94" t="str">
        <f t="shared" si="9"/>
        <v>Harda</v>
      </c>
      <c r="C235" s="106">
        <v>20649</v>
      </c>
      <c r="D235" s="107">
        <v>13324</v>
      </c>
      <c r="E235" s="97">
        <f t="shared" si="10"/>
        <v>-7325</v>
      </c>
      <c r="F235" s="98">
        <f t="shared" si="11"/>
        <v>-0.35473872826771274</v>
      </c>
      <c r="G235" s="73">
        <f t="shared" si="12"/>
        <v>0.64526127173228731</v>
      </c>
      <c r="H235" s="99" t="str">
        <f>B235</f>
        <v>Harda</v>
      </c>
    </row>
    <row r="236" spans="1:8" ht="12.95" customHeight="1" x14ac:dyDescent="0.25">
      <c r="A236" s="69">
        <v>21</v>
      </c>
      <c r="B236" s="94" t="str">
        <f t="shared" si="9"/>
        <v>Hoshangabad</v>
      </c>
      <c r="C236" s="106">
        <v>33709</v>
      </c>
      <c r="D236" s="107">
        <v>27741</v>
      </c>
      <c r="E236" s="97">
        <f t="shared" si="10"/>
        <v>-5968</v>
      </c>
      <c r="F236" s="98">
        <f t="shared" si="11"/>
        <v>-0.17704470616155923</v>
      </c>
      <c r="G236" s="73">
        <f t="shared" si="12"/>
        <v>0.82295529383844079</v>
      </c>
      <c r="H236" s="99"/>
    </row>
    <row r="237" spans="1:8" ht="12.95" customHeight="1" x14ac:dyDescent="0.25">
      <c r="A237" s="69">
        <v>22</v>
      </c>
      <c r="B237" s="94" t="str">
        <f t="shared" si="9"/>
        <v>Indore</v>
      </c>
      <c r="C237" s="106">
        <v>46067</v>
      </c>
      <c r="D237" s="107">
        <v>35611</v>
      </c>
      <c r="E237" s="97">
        <f t="shared" si="10"/>
        <v>-10456</v>
      </c>
      <c r="F237" s="98">
        <f t="shared" si="11"/>
        <v>-0.22697375561681898</v>
      </c>
      <c r="G237" s="73">
        <f t="shared" si="12"/>
        <v>0.77302624438318102</v>
      </c>
      <c r="H237" s="99"/>
    </row>
    <row r="238" spans="1:8" ht="12.95" customHeight="1" x14ac:dyDescent="0.25">
      <c r="A238" s="69">
        <v>23</v>
      </c>
      <c r="B238" s="94" t="str">
        <f t="shared" si="9"/>
        <v>Jabalpur</v>
      </c>
      <c r="C238" s="106">
        <v>64095</v>
      </c>
      <c r="D238" s="107">
        <v>50744</v>
      </c>
      <c r="E238" s="97">
        <f t="shared" si="10"/>
        <v>-13351</v>
      </c>
      <c r="F238" s="98">
        <f t="shared" si="11"/>
        <v>-0.20830017942117171</v>
      </c>
      <c r="G238" s="73">
        <f t="shared" si="12"/>
        <v>0.79169982057882826</v>
      </c>
      <c r="H238" s="99"/>
    </row>
    <row r="239" spans="1:8" ht="12.95" customHeight="1" x14ac:dyDescent="0.25">
      <c r="A239" s="69">
        <v>24</v>
      </c>
      <c r="B239" s="94" t="str">
        <f t="shared" si="9"/>
        <v>Jhabua</v>
      </c>
      <c r="C239" s="106">
        <v>54184</v>
      </c>
      <c r="D239" s="107">
        <v>41928</v>
      </c>
      <c r="E239" s="97">
        <f t="shared" si="10"/>
        <v>-12256</v>
      </c>
      <c r="F239" s="98">
        <f t="shared" si="11"/>
        <v>-0.22619223386977705</v>
      </c>
      <c r="G239" s="73">
        <f t="shared" si="12"/>
        <v>0.77380776613022295</v>
      </c>
      <c r="H239" s="99"/>
    </row>
    <row r="240" spans="1:8" ht="12.95" customHeight="1" x14ac:dyDescent="0.25">
      <c r="A240" s="69">
        <v>25</v>
      </c>
      <c r="B240" s="94" t="str">
        <f t="shared" si="9"/>
        <v>Katni</v>
      </c>
      <c r="C240" s="106">
        <v>56871</v>
      </c>
      <c r="D240" s="107">
        <v>39834</v>
      </c>
      <c r="E240" s="97">
        <f t="shared" si="10"/>
        <v>-17037</v>
      </c>
      <c r="F240" s="98">
        <f t="shared" si="11"/>
        <v>-0.29957271720208895</v>
      </c>
      <c r="G240" s="73">
        <f t="shared" si="12"/>
        <v>0.70042728279791111</v>
      </c>
      <c r="H240" s="99"/>
    </row>
    <row r="241" spans="1:8" ht="12.95" customHeight="1" x14ac:dyDescent="0.25">
      <c r="A241" s="69">
        <v>26</v>
      </c>
      <c r="B241" s="94" t="str">
        <f t="shared" si="9"/>
        <v>Khandwa</v>
      </c>
      <c r="C241" s="106">
        <v>57455</v>
      </c>
      <c r="D241" s="107">
        <v>37346</v>
      </c>
      <c r="E241" s="97">
        <f t="shared" si="10"/>
        <v>-20109</v>
      </c>
      <c r="F241" s="98">
        <f t="shared" si="11"/>
        <v>-0.34999564876860151</v>
      </c>
      <c r="G241" s="73">
        <f t="shared" si="12"/>
        <v>0.65000435123139844</v>
      </c>
      <c r="H241" s="99" t="str">
        <f>B241</f>
        <v>Khandwa</v>
      </c>
    </row>
    <row r="242" spans="1:8" ht="12.95" customHeight="1" x14ac:dyDescent="0.25">
      <c r="A242" s="69">
        <v>27</v>
      </c>
      <c r="B242" s="94" t="str">
        <f t="shared" si="9"/>
        <v>Khargone</v>
      </c>
      <c r="C242" s="106">
        <v>65751</v>
      </c>
      <c r="D242" s="107">
        <v>45899</v>
      </c>
      <c r="E242" s="97">
        <f t="shared" si="10"/>
        <v>-19852</v>
      </c>
      <c r="F242" s="98">
        <f t="shared" si="11"/>
        <v>-0.3019269668902374</v>
      </c>
      <c r="G242" s="73">
        <f t="shared" si="12"/>
        <v>0.69807303310976254</v>
      </c>
      <c r="H242" s="99"/>
    </row>
    <row r="243" spans="1:8" ht="12.95" customHeight="1" x14ac:dyDescent="0.25">
      <c r="A243" s="69">
        <v>28</v>
      </c>
      <c r="B243" s="94" t="str">
        <f t="shared" si="9"/>
        <v>Mandla</v>
      </c>
      <c r="C243" s="106">
        <v>50526</v>
      </c>
      <c r="D243" s="107">
        <v>42948</v>
      </c>
      <c r="E243" s="97">
        <f t="shared" si="10"/>
        <v>-7578</v>
      </c>
      <c r="F243" s="98">
        <f t="shared" si="11"/>
        <v>-0.14998218738867117</v>
      </c>
      <c r="G243" s="73">
        <f t="shared" si="12"/>
        <v>0.8500178126113288</v>
      </c>
      <c r="H243" s="99"/>
    </row>
    <row r="244" spans="1:8" ht="12.95" customHeight="1" x14ac:dyDescent="0.25">
      <c r="A244" s="69">
        <v>29</v>
      </c>
      <c r="B244" s="94" t="str">
        <f t="shared" si="9"/>
        <v>Mandsaur</v>
      </c>
      <c r="C244" s="106">
        <v>38696</v>
      </c>
      <c r="D244" s="107">
        <v>25152</v>
      </c>
      <c r="E244" s="97">
        <f t="shared" si="10"/>
        <v>-13544</v>
      </c>
      <c r="F244" s="98">
        <f t="shared" si="11"/>
        <v>-0.35001033698573497</v>
      </c>
      <c r="G244" s="73">
        <f t="shared" si="12"/>
        <v>0.64998966301426508</v>
      </c>
      <c r="H244" s="99" t="str">
        <f>B244</f>
        <v>Mandsaur</v>
      </c>
    </row>
    <row r="245" spans="1:8" ht="12.95" customHeight="1" x14ac:dyDescent="0.25">
      <c r="A245" s="69">
        <v>30</v>
      </c>
      <c r="B245" s="94" t="str">
        <f t="shared" si="9"/>
        <v>Morena</v>
      </c>
      <c r="C245" s="106">
        <v>72749</v>
      </c>
      <c r="D245" s="107">
        <v>38741</v>
      </c>
      <c r="E245" s="97">
        <f t="shared" si="10"/>
        <v>-34008</v>
      </c>
      <c r="F245" s="98">
        <f t="shared" si="11"/>
        <v>-0.46747034323495856</v>
      </c>
      <c r="G245" s="73">
        <f t="shared" si="12"/>
        <v>0.53252965676504149</v>
      </c>
      <c r="H245" s="99"/>
    </row>
    <row r="246" spans="1:8" ht="12.95" customHeight="1" x14ac:dyDescent="0.25">
      <c r="A246" s="69">
        <v>31</v>
      </c>
      <c r="B246" s="94" t="str">
        <f t="shared" si="9"/>
        <v>Narsinghpur</v>
      </c>
      <c r="C246" s="106">
        <v>36388</v>
      </c>
      <c r="D246" s="107">
        <v>24015</v>
      </c>
      <c r="E246" s="97">
        <f t="shared" si="10"/>
        <v>-12373</v>
      </c>
      <c r="F246" s="98">
        <f t="shared" si="11"/>
        <v>-0.34002968011432338</v>
      </c>
      <c r="G246" s="73">
        <f t="shared" si="12"/>
        <v>0.65997031988567656</v>
      </c>
      <c r="H246" s="99"/>
    </row>
    <row r="247" spans="1:8" ht="12.95" customHeight="1" x14ac:dyDescent="0.25">
      <c r="A247" s="69">
        <v>32</v>
      </c>
      <c r="B247" s="94" t="str">
        <f t="shared" si="9"/>
        <v>Neemuch</v>
      </c>
      <c r="C247" s="106">
        <v>22703</v>
      </c>
      <c r="D247" s="107">
        <v>19241</v>
      </c>
      <c r="E247" s="97">
        <f t="shared" si="10"/>
        <v>-3462</v>
      </c>
      <c r="F247" s="98">
        <f t="shared" si="11"/>
        <v>-0.15249086023873498</v>
      </c>
      <c r="G247" s="73">
        <f t="shared" si="12"/>
        <v>0.84750913976126507</v>
      </c>
      <c r="H247" s="99"/>
    </row>
    <row r="248" spans="1:8" ht="12.95" customHeight="1" x14ac:dyDescent="0.25">
      <c r="A248" s="69">
        <v>33</v>
      </c>
      <c r="B248" s="94" t="str">
        <f t="shared" si="9"/>
        <v>Panna</v>
      </c>
      <c r="C248" s="106">
        <v>46754</v>
      </c>
      <c r="D248" s="107">
        <v>38016</v>
      </c>
      <c r="E248" s="97">
        <f t="shared" si="10"/>
        <v>-8738</v>
      </c>
      <c r="F248" s="98">
        <f t="shared" si="11"/>
        <v>-0.18689310005561022</v>
      </c>
      <c r="G248" s="73">
        <f t="shared" si="12"/>
        <v>0.81310689994438978</v>
      </c>
      <c r="H248" s="99"/>
    </row>
    <row r="249" spans="1:8" ht="12.95" customHeight="1" x14ac:dyDescent="0.25">
      <c r="A249" s="69">
        <v>34</v>
      </c>
      <c r="B249" s="94" t="str">
        <f t="shared" si="9"/>
        <v>Raisen</v>
      </c>
      <c r="C249" s="106">
        <v>50175</v>
      </c>
      <c r="D249" s="107">
        <v>40414</v>
      </c>
      <c r="E249" s="97">
        <f t="shared" si="10"/>
        <v>-9761</v>
      </c>
      <c r="F249" s="98">
        <f t="shared" si="11"/>
        <v>-0.19453911310413552</v>
      </c>
      <c r="G249" s="73">
        <f t="shared" si="12"/>
        <v>0.80546088689586448</v>
      </c>
      <c r="H249" s="99"/>
    </row>
    <row r="250" spans="1:8" ht="12.95" customHeight="1" x14ac:dyDescent="0.25">
      <c r="A250" s="69">
        <v>35</v>
      </c>
      <c r="B250" s="94" t="str">
        <f t="shared" si="9"/>
        <v>Rajgarh</v>
      </c>
      <c r="C250" s="106">
        <v>51481</v>
      </c>
      <c r="D250" s="107">
        <v>38909</v>
      </c>
      <c r="E250" s="97">
        <f t="shared" si="10"/>
        <v>-12572</v>
      </c>
      <c r="F250" s="98">
        <f t="shared" si="11"/>
        <v>-0.24420660049338591</v>
      </c>
      <c r="G250" s="73">
        <f t="shared" si="12"/>
        <v>0.75579339950661406</v>
      </c>
      <c r="H250" s="99"/>
    </row>
    <row r="251" spans="1:8" ht="12.95" customHeight="1" x14ac:dyDescent="0.25">
      <c r="A251" s="69">
        <v>36</v>
      </c>
      <c r="B251" s="94" t="str">
        <f t="shared" si="9"/>
        <v>Ratlam</v>
      </c>
      <c r="C251" s="106">
        <v>48206</v>
      </c>
      <c r="D251" s="107">
        <v>24585</v>
      </c>
      <c r="E251" s="97">
        <f t="shared" si="10"/>
        <v>-23621</v>
      </c>
      <c r="F251" s="98">
        <f t="shared" si="11"/>
        <v>-0.49000124465834127</v>
      </c>
      <c r="G251" s="73">
        <f t="shared" si="12"/>
        <v>0.50999875534165873</v>
      </c>
      <c r="H251" s="99"/>
    </row>
    <row r="252" spans="1:8" ht="12.95" customHeight="1" x14ac:dyDescent="0.25">
      <c r="A252" s="69">
        <v>37</v>
      </c>
      <c r="B252" s="94" t="str">
        <f t="shared" si="9"/>
        <v>Rewa</v>
      </c>
      <c r="C252" s="106">
        <v>79149</v>
      </c>
      <c r="D252" s="107">
        <v>53202</v>
      </c>
      <c r="E252" s="97">
        <f t="shared" si="10"/>
        <v>-25947</v>
      </c>
      <c r="F252" s="98">
        <f t="shared" si="11"/>
        <v>-0.32782473562521319</v>
      </c>
      <c r="G252" s="73">
        <f t="shared" si="12"/>
        <v>0.67217526437478681</v>
      </c>
      <c r="H252" s="99"/>
    </row>
    <row r="253" spans="1:8" ht="12.95" customHeight="1" x14ac:dyDescent="0.25">
      <c r="A253" s="69">
        <v>38</v>
      </c>
      <c r="B253" s="94" t="str">
        <f t="shared" si="9"/>
        <v>Sagar</v>
      </c>
      <c r="C253" s="106">
        <v>91620</v>
      </c>
      <c r="D253" s="107">
        <v>68711</v>
      </c>
      <c r="E253" s="97">
        <f t="shared" si="10"/>
        <v>-22909</v>
      </c>
      <c r="F253" s="98">
        <f t="shared" si="11"/>
        <v>-0.25004365858982752</v>
      </c>
      <c r="G253" s="73">
        <f t="shared" si="12"/>
        <v>0.74995634141017242</v>
      </c>
      <c r="H253" s="99"/>
    </row>
    <row r="254" spans="1:8" ht="12.95" customHeight="1" x14ac:dyDescent="0.25">
      <c r="A254" s="69">
        <v>39</v>
      </c>
      <c r="B254" s="94" t="str">
        <f t="shared" si="9"/>
        <v>Satna</v>
      </c>
      <c r="C254" s="106">
        <v>80994</v>
      </c>
      <c r="D254" s="107">
        <v>52916</v>
      </c>
      <c r="E254" s="97">
        <f t="shared" si="10"/>
        <v>-28078</v>
      </c>
      <c r="F254" s="98">
        <f t="shared" si="11"/>
        <v>-0.34666765439415265</v>
      </c>
      <c r="G254" s="73">
        <f t="shared" si="12"/>
        <v>0.6533323456058473</v>
      </c>
      <c r="H254" s="99" t="str">
        <f>B254</f>
        <v>Satna</v>
      </c>
    </row>
    <row r="255" spans="1:8" ht="12.95" customHeight="1" x14ac:dyDescent="0.25">
      <c r="A255" s="69">
        <v>40</v>
      </c>
      <c r="B255" s="94" t="str">
        <f t="shared" si="9"/>
        <v>Sehore</v>
      </c>
      <c r="C255" s="106">
        <v>43307</v>
      </c>
      <c r="D255" s="107">
        <v>31609</v>
      </c>
      <c r="E255" s="97">
        <f t="shared" si="10"/>
        <v>-11698</v>
      </c>
      <c r="F255" s="98">
        <f t="shared" si="11"/>
        <v>-0.2701179947814441</v>
      </c>
      <c r="G255" s="73">
        <f t="shared" si="12"/>
        <v>0.72988200521855584</v>
      </c>
      <c r="H255" s="99"/>
    </row>
    <row r="256" spans="1:8" ht="12.95" customHeight="1" x14ac:dyDescent="0.25">
      <c r="A256" s="69">
        <v>41</v>
      </c>
      <c r="B256" s="94" t="str">
        <f t="shared" si="9"/>
        <v>Seoni</v>
      </c>
      <c r="C256" s="106">
        <v>57688</v>
      </c>
      <c r="D256" s="107">
        <v>45875</v>
      </c>
      <c r="E256" s="97">
        <f t="shared" si="10"/>
        <v>-11813</v>
      </c>
      <c r="F256" s="98">
        <f t="shared" si="11"/>
        <v>-0.20477395645541535</v>
      </c>
      <c r="G256" s="73">
        <f t="shared" si="12"/>
        <v>0.7952260435445847</v>
      </c>
      <c r="H256" s="99"/>
    </row>
    <row r="257" spans="1:10" ht="12.95" customHeight="1" x14ac:dyDescent="0.25">
      <c r="A257" s="69">
        <v>42</v>
      </c>
      <c r="B257" s="94" t="str">
        <f t="shared" si="9"/>
        <v>Shahdol</v>
      </c>
      <c r="C257" s="106">
        <v>49152</v>
      </c>
      <c r="D257" s="107">
        <v>31949</v>
      </c>
      <c r="E257" s="97">
        <f t="shared" si="10"/>
        <v>-17203</v>
      </c>
      <c r="F257" s="98">
        <f t="shared" si="11"/>
        <v>-0.34999593098958331</v>
      </c>
      <c r="G257" s="73">
        <f t="shared" si="12"/>
        <v>0.65000406901041663</v>
      </c>
      <c r="H257" s="99" t="str">
        <f>B257</f>
        <v>Shahdol</v>
      </c>
    </row>
    <row r="258" spans="1:10" ht="12.95" customHeight="1" x14ac:dyDescent="0.25">
      <c r="A258" s="69">
        <v>43</v>
      </c>
      <c r="B258" s="94" t="str">
        <f t="shared" si="9"/>
        <v>Shajapur</v>
      </c>
      <c r="C258" s="106">
        <v>22659</v>
      </c>
      <c r="D258" s="107">
        <v>18128</v>
      </c>
      <c r="E258" s="97">
        <f t="shared" si="10"/>
        <v>-4531</v>
      </c>
      <c r="F258" s="98">
        <f t="shared" si="11"/>
        <v>-0.19996469394059754</v>
      </c>
      <c r="G258" s="73">
        <f t="shared" si="12"/>
        <v>0.80003530605940243</v>
      </c>
      <c r="H258" s="99"/>
    </row>
    <row r="259" spans="1:10" ht="12.95" customHeight="1" x14ac:dyDescent="0.25">
      <c r="A259" s="69">
        <v>44</v>
      </c>
      <c r="B259" s="94" t="str">
        <f t="shared" si="9"/>
        <v>Sheopur</v>
      </c>
      <c r="C259" s="106">
        <v>32904</v>
      </c>
      <c r="D259" s="107">
        <v>21387</v>
      </c>
      <c r="E259" s="97">
        <f t="shared" si="10"/>
        <v>-11517</v>
      </c>
      <c r="F259" s="98">
        <f t="shared" si="11"/>
        <v>-0.35001823486506201</v>
      </c>
      <c r="G259" s="73">
        <f t="shared" si="12"/>
        <v>0.64998176513493799</v>
      </c>
      <c r="H259" s="99" t="str">
        <f>B259</f>
        <v>Sheopur</v>
      </c>
    </row>
    <row r="260" spans="1:10" ht="12.95" customHeight="1" x14ac:dyDescent="0.25">
      <c r="A260" s="69">
        <v>45</v>
      </c>
      <c r="B260" s="94" t="str">
        <f t="shared" si="9"/>
        <v>Shivpuri</v>
      </c>
      <c r="C260" s="106">
        <v>90702</v>
      </c>
      <c r="D260" s="107">
        <v>56675</v>
      </c>
      <c r="E260" s="97">
        <f t="shared" si="10"/>
        <v>-34027</v>
      </c>
      <c r="F260" s="98">
        <f t="shared" si="11"/>
        <v>-0.37515159533417125</v>
      </c>
      <c r="G260" s="73">
        <f t="shared" si="12"/>
        <v>0.6248484046658288</v>
      </c>
      <c r="H260" s="99" t="str">
        <f>B260</f>
        <v>Shivpuri</v>
      </c>
    </row>
    <row r="261" spans="1:10" ht="12.95" customHeight="1" x14ac:dyDescent="0.25">
      <c r="A261" s="69">
        <v>46</v>
      </c>
      <c r="B261" s="94" t="str">
        <f t="shared" si="9"/>
        <v>Sidhi</v>
      </c>
      <c r="C261" s="106">
        <v>54952</v>
      </c>
      <c r="D261" s="107">
        <v>47519</v>
      </c>
      <c r="E261" s="97">
        <f t="shared" si="10"/>
        <v>-7433</v>
      </c>
      <c r="F261" s="98">
        <f t="shared" si="11"/>
        <v>-0.13526350269325957</v>
      </c>
      <c r="G261" s="73">
        <f t="shared" si="12"/>
        <v>0.8647364973067404</v>
      </c>
      <c r="H261" s="99"/>
    </row>
    <row r="262" spans="1:10" ht="12.95" customHeight="1" x14ac:dyDescent="0.25">
      <c r="A262" s="69">
        <v>47</v>
      </c>
      <c r="B262" s="94" t="str">
        <f t="shared" si="9"/>
        <v>Singroli</v>
      </c>
      <c r="C262" s="106">
        <v>62892</v>
      </c>
      <c r="D262" s="107">
        <v>40251</v>
      </c>
      <c r="E262" s="97">
        <f t="shared" si="10"/>
        <v>-22641</v>
      </c>
      <c r="F262" s="98">
        <f t="shared" si="11"/>
        <v>-0.35999809196718185</v>
      </c>
      <c r="G262" s="73">
        <f t="shared" si="12"/>
        <v>0.6400019080328182</v>
      </c>
      <c r="H262" s="99" t="str">
        <f>B262</f>
        <v>Singroli</v>
      </c>
    </row>
    <row r="263" spans="1:10" ht="12.95" customHeight="1" x14ac:dyDescent="0.25">
      <c r="A263" s="69">
        <v>48</v>
      </c>
      <c r="B263" s="94" t="str">
        <f t="shared" si="9"/>
        <v>Tikamgarh</v>
      </c>
      <c r="C263" s="106">
        <v>79307</v>
      </c>
      <c r="D263" s="107">
        <v>55514</v>
      </c>
      <c r="E263" s="97">
        <f t="shared" si="10"/>
        <v>-23793</v>
      </c>
      <c r="F263" s="98">
        <f t="shared" si="11"/>
        <v>-0.3000113483046894</v>
      </c>
      <c r="G263" s="73">
        <f t="shared" si="12"/>
        <v>0.69998865169531066</v>
      </c>
      <c r="H263" s="99"/>
    </row>
    <row r="264" spans="1:10" ht="12.95" customHeight="1" x14ac:dyDescent="0.25">
      <c r="A264" s="69">
        <v>49</v>
      </c>
      <c r="B264" s="94" t="str">
        <f t="shared" si="9"/>
        <v>Ujjain</v>
      </c>
      <c r="C264" s="106">
        <v>45654</v>
      </c>
      <c r="D264" s="107">
        <v>34242</v>
      </c>
      <c r="E264" s="97">
        <f t="shared" si="10"/>
        <v>-11412</v>
      </c>
      <c r="F264" s="98">
        <f t="shared" si="11"/>
        <v>-0.249967144171376</v>
      </c>
      <c r="G264" s="73">
        <f t="shared" si="12"/>
        <v>0.750032855828624</v>
      </c>
      <c r="H264" s="99"/>
    </row>
    <row r="265" spans="1:10" ht="12.95" customHeight="1" x14ac:dyDescent="0.25">
      <c r="A265" s="69">
        <v>50</v>
      </c>
      <c r="B265" s="94" t="str">
        <f t="shared" si="9"/>
        <v>Umaria</v>
      </c>
      <c r="C265" s="106">
        <v>31243</v>
      </c>
      <c r="D265" s="107">
        <v>20933</v>
      </c>
      <c r="E265" s="97">
        <f t="shared" si="10"/>
        <v>-10310</v>
      </c>
      <c r="F265" s="98">
        <f t="shared" si="11"/>
        <v>-0.32999391863777489</v>
      </c>
      <c r="G265" s="73">
        <f t="shared" si="12"/>
        <v>0.67000608136222517</v>
      </c>
      <c r="H265" s="99"/>
    </row>
    <row r="266" spans="1:10" ht="12.95" customHeight="1" x14ac:dyDescent="0.25">
      <c r="A266" s="69">
        <v>51</v>
      </c>
      <c r="B266" s="94" t="str">
        <f t="shared" si="9"/>
        <v>Vidisha</v>
      </c>
      <c r="C266" s="106">
        <v>60570</v>
      </c>
      <c r="D266" s="107">
        <v>45315</v>
      </c>
      <c r="E266" s="97">
        <f>D266-C266</f>
        <v>-15255</v>
      </c>
      <c r="F266" s="98">
        <f>E266/C266</f>
        <v>-0.25185735512630014</v>
      </c>
      <c r="G266" s="73">
        <f>D266/C266</f>
        <v>0.74814264487369986</v>
      </c>
      <c r="H266" s="99"/>
    </row>
    <row r="267" spans="1:10" ht="12.95" customHeight="1" x14ac:dyDescent="0.2">
      <c r="A267" s="74"/>
      <c r="B267" s="75" t="s">
        <v>14</v>
      </c>
      <c r="C267" s="108">
        <f>SUM(C216:C266)</f>
        <v>2594421</v>
      </c>
      <c r="D267" s="108">
        <f>SUM(D216:D266)</f>
        <v>1836109</v>
      </c>
      <c r="E267" s="102">
        <f>D267-C267</f>
        <v>-758312</v>
      </c>
      <c r="F267" s="103">
        <f>E267/C267</f>
        <v>-0.29228563906937233</v>
      </c>
      <c r="G267" s="77">
        <f>D267/C267</f>
        <v>0.70771436093062767</v>
      </c>
      <c r="H267" s="81"/>
    </row>
    <row r="268" spans="1:10" ht="12.95" customHeight="1" x14ac:dyDescent="0.2">
      <c r="A268" s="78"/>
      <c r="B268" s="79"/>
      <c r="C268" s="80"/>
      <c r="D268" s="109"/>
      <c r="E268" s="104"/>
      <c r="F268" s="81"/>
      <c r="G268" s="82"/>
      <c r="H268" s="31"/>
    </row>
    <row r="269" spans="1:10" ht="12.95" customHeight="1" x14ac:dyDescent="0.2">
      <c r="A269" s="78"/>
      <c r="B269" s="79"/>
      <c r="C269" s="80"/>
      <c r="D269" s="110"/>
      <c r="E269" s="80"/>
      <c r="F269" s="81"/>
      <c r="G269" s="82"/>
      <c r="H269" s="31"/>
    </row>
    <row r="270" spans="1:10" ht="12.95" customHeight="1" x14ac:dyDescent="0.2">
      <c r="A270" s="383" t="s">
        <v>236</v>
      </c>
      <c r="B270" s="383"/>
      <c r="C270" s="383"/>
      <c r="D270" s="383"/>
      <c r="E270" s="383"/>
      <c r="F270" s="383"/>
      <c r="G270" s="383"/>
      <c r="H270" s="31"/>
    </row>
    <row r="271" spans="1:10" ht="51.75" customHeight="1" x14ac:dyDescent="0.2">
      <c r="A271" s="49" t="s">
        <v>30</v>
      </c>
      <c r="B271" s="49" t="s">
        <v>31</v>
      </c>
      <c r="C271" s="341" t="s">
        <v>237</v>
      </c>
      <c r="D271" s="49" t="s">
        <v>90</v>
      </c>
      <c r="E271" s="66" t="s">
        <v>7</v>
      </c>
      <c r="F271" s="87" t="s">
        <v>91</v>
      </c>
      <c r="G271" s="111"/>
      <c r="H271" s="88"/>
      <c r="J271" s="67" t="s">
        <v>93</v>
      </c>
    </row>
    <row r="272" spans="1:10" ht="12.95" customHeight="1" x14ac:dyDescent="0.2">
      <c r="A272" s="89">
        <v>1</v>
      </c>
      <c r="B272" s="89">
        <v>2</v>
      </c>
      <c r="C272" s="89">
        <v>3</v>
      </c>
      <c r="D272" s="89">
        <v>4</v>
      </c>
      <c r="E272" s="89" t="s">
        <v>94</v>
      </c>
      <c r="F272" s="90">
        <v>6</v>
      </c>
      <c r="G272" s="112"/>
      <c r="H272" s="92"/>
    </row>
    <row r="273" spans="1:8" ht="12.95" customHeight="1" x14ac:dyDescent="0.2">
      <c r="A273" s="93">
        <v>1</v>
      </c>
      <c r="B273" s="94" t="str">
        <f t="shared" ref="B273:B323" si="13">B47</f>
        <v>Agar Malwa</v>
      </c>
      <c r="C273" s="113">
        <v>24498</v>
      </c>
      <c r="D273" s="96">
        <f t="shared" ref="D273:D323" si="14">D159</f>
        <v>21800</v>
      </c>
      <c r="E273" s="97">
        <f>D273-C273</f>
        <v>-2698</v>
      </c>
      <c r="F273" s="98">
        <f>E273/C273</f>
        <v>-0.11013143930116744</v>
      </c>
      <c r="G273" s="114"/>
      <c r="H273" s="99"/>
    </row>
    <row r="274" spans="1:8" ht="12.95" customHeight="1" x14ac:dyDescent="0.2">
      <c r="A274" s="93">
        <v>2</v>
      </c>
      <c r="B274" s="94" t="str">
        <f t="shared" si="13"/>
        <v>Anooppur</v>
      </c>
      <c r="C274" s="113">
        <v>71555</v>
      </c>
      <c r="D274" s="96">
        <f t="shared" si="14"/>
        <v>71555</v>
      </c>
      <c r="E274" s="97">
        <f t="shared" ref="E274:E322" si="15">D274-C274</f>
        <v>0</v>
      </c>
      <c r="F274" s="98">
        <f t="shared" ref="F274:F322" si="16">E274/C274</f>
        <v>0</v>
      </c>
      <c r="G274" s="114"/>
      <c r="H274" s="99"/>
    </row>
    <row r="275" spans="1:8" ht="12.95" customHeight="1" x14ac:dyDescent="0.2">
      <c r="A275" s="93">
        <v>3</v>
      </c>
      <c r="B275" s="94" t="str">
        <f t="shared" si="13"/>
        <v>Alirajpur</v>
      </c>
      <c r="C275" s="113">
        <v>31115</v>
      </c>
      <c r="D275" s="96">
        <f t="shared" si="14"/>
        <v>29596</v>
      </c>
      <c r="E275" s="97">
        <f t="shared" si="15"/>
        <v>-1519</v>
      </c>
      <c r="F275" s="98">
        <f t="shared" si="16"/>
        <v>-4.8818897637795275E-2</v>
      </c>
      <c r="G275" s="114"/>
      <c r="H275" s="99"/>
    </row>
    <row r="276" spans="1:8" ht="12.95" customHeight="1" x14ac:dyDescent="0.2">
      <c r="A276" s="93">
        <v>4</v>
      </c>
      <c r="B276" s="94" t="str">
        <f t="shared" si="13"/>
        <v>Ashoknagar</v>
      </c>
      <c r="C276" s="113">
        <v>28349</v>
      </c>
      <c r="D276" s="96">
        <f t="shared" si="14"/>
        <v>28349</v>
      </c>
      <c r="E276" s="97">
        <f t="shared" si="15"/>
        <v>0</v>
      </c>
      <c r="F276" s="98">
        <f t="shared" si="16"/>
        <v>0</v>
      </c>
      <c r="G276" s="114"/>
      <c r="H276" s="99"/>
    </row>
    <row r="277" spans="1:8" ht="12.95" customHeight="1" x14ac:dyDescent="0.2">
      <c r="A277" s="93">
        <v>5</v>
      </c>
      <c r="B277" s="94" t="str">
        <f t="shared" si="13"/>
        <v>Badwani</v>
      </c>
      <c r="C277" s="113">
        <v>79866</v>
      </c>
      <c r="D277" s="96">
        <f t="shared" si="14"/>
        <v>79579</v>
      </c>
      <c r="E277" s="97">
        <f t="shared" si="15"/>
        <v>-287</v>
      </c>
      <c r="F277" s="98">
        <f t="shared" si="16"/>
        <v>-3.5935191445671498E-3</v>
      </c>
      <c r="G277" s="114"/>
      <c r="H277" s="99"/>
    </row>
    <row r="278" spans="1:8" ht="12.95" customHeight="1" x14ac:dyDescent="0.2">
      <c r="A278" s="93">
        <v>6</v>
      </c>
      <c r="B278" s="94" t="str">
        <f t="shared" si="13"/>
        <v>Balaghat</v>
      </c>
      <c r="C278" s="113">
        <v>66741</v>
      </c>
      <c r="D278" s="96">
        <f t="shared" si="14"/>
        <v>64604</v>
      </c>
      <c r="E278" s="97">
        <f t="shared" si="15"/>
        <v>-2137</v>
      </c>
      <c r="F278" s="98">
        <f t="shared" si="16"/>
        <v>-3.2019298482192357E-2</v>
      </c>
      <c r="G278" s="114"/>
      <c r="H278" s="99"/>
    </row>
    <row r="279" spans="1:8" ht="12.95" customHeight="1" x14ac:dyDescent="0.2">
      <c r="A279" s="93">
        <v>7</v>
      </c>
      <c r="B279" s="94" t="str">
        <f t="shared" si="13"/>
        <v>Betul</v>
      </c>
      <c r="C279" s="113">
        <v>72339</v>
      </c>
      <c r="D279" s="96">
        <f t="shared" si="14"/>
        <v>65890</v>
      </c>
      <c r="E279" s="97">
        <f t="shared" si="15"/>
        <v>-6449</v>
      </c>
      <c r="F279" s="98">
        <f t="shared" si="16"/>
        <v>-8.914969794993019E-2</v>
      </c>
      <c r="G279" s="114"/>
      <c r="H279" s="99"/>
    </row>
    <row r="280" spans="1:8" ht="12.95" customHeight="1" x14ac:dyDescent="0.2">
      <c r="A280" s="93">
        <v>8</v>
      </c>
      <c r="B280" s="94" t="str">
        <f t="shared" si="13"/>
        <v>Bhind</v>
      </c>
      <c r="C280" s="113">
        <v>56813</v>
      </c>
      <c r="D280" s="96">
        <f t="shared" si="14"/>
        <v>42473</v>
      </c>
      <c r="E280" s="97">
        <f t="shared" si="15"/>
        <v>-14340</v>
      </c>
      <c r="F280" s="98">
        <f t="shared" si="16"/>
        <v>-0.25240701952018024</v>
      </c>
      <c r="G280" s="114"/>
      <c r="H280" s="99"/>
    </row>
    <row r="281" spans="1:8" ht="12.95" customHeight="1" x14ac:dyDescent="0.2">
      <c r="A281" s="93">
        <v>9</v>
      </c>
      <c r="B281" s="94" t="str">
        <f t="shared" si="13"/>
        <v>Bhopal</v>
      </c>
      <c r="C281" s="113">
        <v>53149</v>
      </c>
      <c r="D281" s="96">
        <f t="shared" si="14"/>
        <v>51433</v>
      </c>
      <c r="E281" s="97">
        <f t="shared" si="15"/>
        <v>-1716</v>
      </c>
      <c r="F281" s="98">
        <f t="shared" si="16"/>
        <v>-3.2286590528514174E-2</v>
      </c>
      <c r="G281" s="114"/>
      <c r="H281" s="99"/>
    </row>
    <row r="282" spans="1:8" ht="12.95" customHeight="1" x14ac:dyDescent="0.2">
      <c r="A282" s="93">
        <v>10</v>
      </c>
      <c r="B282" s="94" t="str">
        <f t="shared" si="13"/>
        <v>Burhanpur</v>
      </c>
      <c r="C282" s="113">
        <v>34826</v>
      </c>
      <c r="D282" s="96">
        <f t="shared" si="14"/>
        <v>33615</v>
      </c>
      <c r="E282" s="97">
        <f t="shared" si="15"/>
        <v>-1211</v>
      </c>
      <c r="F282" s="98">
        <f t="shared" si="16"/>
        <v>-3.4772870843622579E-2</v>
      </c>
      <c r="G282" s="114"/>
      <c r="H282" s="99"/>
    </row>
    <row r="283" spans="1:8" ht="12.95" customHeight="1" x14ac:dyDescent="0.2">
      <c r="A283" s="93">
        <v>11</v>
      </c>
      <c r="B283" s="94" t="str">
        <f t="shared" si="13"/>
        <v>Chhatarpur</v>
      </c>
      <c r="C283" s="113">
        <v>82552</v>
      </c>
      <c r="D283" s="96">
        <f t="shared" si="14"/>
        <v>89400</v>
      </c>
      <c r="E283" s="97">
        <f t="shared" si="15"/>
        <v>6848</v>
      </c>
      <c r="F283" s="98">
        <f t="shared" si="16"/>
        <v>8.2953774590561094E-2</v>
      </c>
      <c r="G283" s="114"/>
      <c r="H283" s="99"/>
    </row>
    <row r="284" spans="1:8" ht="12.95" customHeight="1" x14ac:dyDescent="0.2">
      <c r="A284" s="93">
        <v>12</v>
      </c>
      <c r="B284" s="94" t="str">
        <f t="shared" si="13"/>
        <v>Chhindwara</v>
      </c>
      <c r="C284" s="113">
        <v>86247</v>
      </c>
      <c r="D284" s="96">
        <f t="shared" si="14"/>
        <v>84570</v>
      </c>
      <c r="E284" s="97">
        <f t="shared" si="15"/>
        <v>-1677</v>
      </c>
      <c r="F284" s="98">
        <f t="shared" si="16"/>
        <v>-1.9444154579289715E-2</v>
      </c>
      <c r="G284" s="114"/>
      <c r="H284" s="99"/>
    </row>
    <row r="285" spans="1:8" ht="12.95" customHeight="1" x14ac:dyDescent="0.2">
      <c r="A285" s="93">
        <v>13</v>
      </c>
      <c r="B285" s="94" t="str">
        <f t="shared" si="13"/>
        <v>Damoh</v>
      </c>
      <c r="C285" s="113">
        <v>60187</v>
      </c>
      <c r="D285" s="96">
        <f t="shared" si="14"/>
        <v>59782</v>
      </c>
      <c r="E285" s="97">
        <f t="shared" si="15"/>
        <v>-405</v>
      </c>
      <c r="F285" s="98">
        <f t="shared" si="16"/>
        <v>-6.7290278631598182E-3</v>
      </c>
      <c r="G285" s="114"/>
      <c r="H285" s="99"/>
    </row>
    <row r="286" spans="1:8" ht="12.95" customHeight="1" x14ac:dyDescent="0.2">
      <c r="A286" s="93">
        <v>14</v>
      </c>
      <c r="B286" s="94" t="str">
        <f t="shared" si="13"/>
        <v>Datia</v>
      </c>
      <c r="C286" s="113">
        <v>28569</v>
      </c>
      <c r="D286" s="96">
        <f t="shared" si="14"/>
        <v>29258</v>
      </c>
      <c r="E286" s="97">
        <f t="shared" si="15"/>
        <v>689</v>
      </c>
      <c r="F286" s="98">
        <f t="shared" si="16"/>
        <v>2.4117049949245687E-2</v>
      </c>
      <c r="G286" s="114"/>
      <c r="H286" s="99"/>
    </row>
    <row r="287" spans="1:8" ht="12.95" customHeight="1" x14ac:dyDescent="0.2">
      <c r="A287" s="93">
        <v>15</v>
      </c>
      <c r="B287" s="94" t="str">
        <f t="shared" si="13"/>
        <v>Dewas</v>
      </c>
      <c r="C287" s="113">
        <v>53788</v>
      </c>
      <c r="D287" s="96">
        <f t="shared" si="14"/>
        <v>47319</v>
      </c>
      <c r="E287" s="97">
        <f t="shared" si="15"/>
        <v>-6469</v>
      </c>
      <c r="F287" s="98">
        <f t="shared" si="16"/>
        <v>-0.12026846136684763</v>
      </c>
      <c r="G287" s="114"/>
      <c r="H287" s="99"/>
    </row>
    <row r="288" spans="1:8" ht="12.95" customHeight="1" x14ac:dyDescent="0.2">
      <c r="A288" s="93">
        <v>16</v>
      </c>
      <c r="B288" s="94" t="str">
        <f t="shared" si="13"/>
        <v>Dhar</v>
      </c>
      <c r="C288" s="113">
        <v>91707</v>
      </c>
      <c r="D288" s="96">
        <f t="shared" si="14"/>
        <v>94977</v>
      </c>
      <c r="E288" s="97">
        <f t="shared" si="15"/>
        <v>3270</v>
      </c>
      <c r="F288" s="98">
        <f t="shared" si="16"/>
        <v>3.5657038175929863E-2</v>
      </c>
      <c r="G288" s="114"/>
      <c r="H288" s="99"/>
    </row>
    <row r="289" spans="1:8" ht="12.95" customHeight="1" x14ac:dyDescent="0.2">
      <c r="A289" s="93">
        <v>17</v>
      </c>
      <c r="B289" s="94" t="str">
        <f t="shared" si="13"/>
        <v>Dindori</v>
      </c>
      <c r="C289" s="113">
        <v>48914</v>
      </c>
      <c r="D289" s="96">
        <f t="shared" si="14"/>
        <v>48484</v>
      </c>
      <c r="E289" s="97">
        <f t="shared" si="15"/>
        <v>-430</v>
      </c>
      <c r="F289" s="98">
        <f t="shared" si="16"/>
        <v>-8.7909391994112109E-3</v>
      </c>
      <c r="G289" s="114"/>
      <c r="H289" s="99"/>
    </row>
    <row r="290" spans="1:8" ht="12.95" customHeight="1" x14ac:dyDescent="0.2">
      <c r="A290" s="93">
        <v>18</v>
      </c>
      <c r="B290" s="94" t="str">
        <f t="shared" si="13"/>
        <v>Guna</v>
      </c>
      <c r="C290" s="113">
        <v>50967</v>
      </c>
      <c r="D290" s="96">
        <f t="shared" si="14"/>
        <v>52029</v>
      </c>
      <c r="E290" s="97">
        <f t="shared" si="15"/>
        <v>1062</v>
      </c>
      <c r="F290" s="98">
        <f t="shared" si="16"/>
        <v>2.0837012184354582E-2</v>
      </c>
      <c r="G290" s="114"/>
      <c r="H290" s="99"/>
    </row>
    <row r="291" spans="1:8" ht="12.95" customHeight="1" x14ac:dyDescent="0.2">
      <c r="A291" s="93">
        <v>19</v>
      </c>
      <c r="B291" s="94" t="str">
        <f t="shared" si="13"/>
        <v>Gwalior</v>
      </c>
      <c r="C291" s="113">
        <v>46151</v>
      </c>
      <c r="D291" s="96">
        <f t="shared" si="14"/>
        <v>44161</v>
      </c>
      <c r="E291" s="97">
        <f t="shared" si="15"/>
        <v>-1990</v>
      </c>
      <c r="F291" s="98">
        <f t="shared" si="16"/>
        <v>-4.311932569175099E-2</v>
      </c>
      <c r="G291" s="114"/>
      <c r="H291" s="99"/>
    </row>
    <row r="292" spans="1:8" ht="12.95" customHeight="1" x14ac:dyDescent="0.2">
      <c r="A292" s="93">
        <v>20</v>
      </c>
      <c r="B292" s="94" t="str">
        <f t="shared" si="13"/>
        <v>Harda</v>
      </c>
      <c r="C292" s="113">
        <v>21659</v>
      </c>
      <c r="D292" s="96">
        <f t="shared" si="14"/>
        <v>21446</v>
      </c>
      <c r="E292" s="97">
        <f t="shared" si="15"/>
        <v>-213</v>
      </c>
      <c r="F292" s="98">
        <f t="shared" si="16"/>
        <v>-9.8342490419686974E-3</v>
      </c>
      <c r="G292" s="114"/>
      <c r="H292" s="99"/>
    </row>
    <row r="293" spans="1:8" ht="12.95" customHeight="1" x14ac:dyDescent="0.2">
      <c r="A293" s="93">
        <v>21</v>
      </c>
      <c r="B293" s="94" t="str">
        <f t="shared" si="13"/>
        <v>Hoshangabad</v>
      </c>
      <c r="C293" s="113">
        <v>34569</v>
      </c>
      <c r="D293" s="96">
        <f t="shared" si="14"/>
        <v>34569</v>
      </c>
      <c r="E293" s="97">
        <f t="shared" si="15"/>
        <v>0</v>
      </c>
      <c r="F293" s="98">
        <f t="shared" si="16"/>
        <v>0</v>
      </c>
      <c r="G293" s="114"/>
      <c r="H293" s="99"/>
    </row>
    <row r="294" spans="1:8" ht="12.95" customHeight="1" x14ac:dyDescent="0.2">
      <c r="A294" s="93">
        <v>22</v>
      </c>
      <c r="B294" s="94" t="str">
        <f t="shared" si="13"/>
        <v>Indore</v>
      </c>
      <c r="C294" s="113">
        <v>53562</v>
      </c>
      <c r="D294" s="96">
        <f t="shared" si="14"/>
        <v>51997</v>
      </c>
      <c r="E294" s="97">
        <f t="shared" si="15"/>
        <v>-1565</v>
      </c>
      <c r="F294" s="98">
        <f t="shared" si="16"/>
        <v>-2.9218475785071505E-2</v>
      </c>
      <c r="G294" s="114"/>
      <c r="H294" s="99"/>
    </row>
    <row r="295" spans="1:8" ht="12.95" customHeight="1" x14ac:dyDescent="0.2">
      <c r="A295" s="93">
        <v>23</v>
      </c>
      <c r="B295" s="94" t="str">
        <f t="shared" si="13"/>
        <v>Jabalpur</v>
      </c>
      <c r="C295" s="113">
        <v>64560</v>
      </c>
      <c r="D295" s="96">
        <f t="shared" si="14"/>
        <v>68886</v>
      </c>
      <c r="E295" s="97">
        <f t="shared" si="15"/>
        <v>4326</v>
      </c>
      <c r="F295" s="98">
        <f t="shared" si="16"/>
        <v>6.7007434944237915E-2</v>
      </c>
      <c r="G295" s="114"/>
      <c r="H295" s="99"/>
    </row>
    <row r="296" spans="1:8" ht="12.95" customHeight="1" x14ac:dyDescent="0.2">
      <c r="A296" s="93">
        <v>24</v>
      </c>
      <c r="B296" s="94" t="str">
        <f t="shared" si="13"/>
        <v>Jhabua</v>
      </c>
      <c r="C296" s="113">
        <v>94176</v>
      </c>
      <c r="D296" s="96">
        <f t="shared" si="14"/>
        <v>99986</v>
      </c>
      <c r="E296" s="97">
        <f t="shared" si="15"/>
        <v>5810</v>
      </c>
      <c r="F296" s="98">
        <f t="shared" si="16"/>
        <v>6.1693000339789333E-2</v>
      </c>
      <c r="G296" s="114"/>
      <c r="H296" s="99"/>
    </row>
    <row r="297" spans="1:8" ht="12.95" customHeight="1" x14ac:dyDescent="0.2">
      <c r="A297" s="93">
        <v>25</v>
      </c>
      <c r="B297" s="94" t="str">
        <f t="shared" si="13"/>
        <v>Katni</v>
      </c>
      <c r="C297" s="113">
        <v>58810</v>
      </c>
      <c r="D297" s="96">
        <f t="shared" si="14"/>
        <v>58810</v>
      </c>
      <c r="E297" s="97">
        <f t="shared" si="15"/>
        <v>0</v>
      </c>
      <c r="F297" s="98">
        <f t="shared" si="16"/>
        <v>0</v>
      </c>
      <c r="G297" s="114"/>
      <c r="H297" s="99"/>
    </row>
    <row r="298" spans="1:8" ht="12.95" customHeight="1" x14ac:dyDescent="0.2">
      <c r="A298" s="93">
        <v>26</v>
      </c>
      <c r="B298" s="94" t="str">
        <f t="shared" si="13"/>
        <v>Khandwa</v>
      </c>
      <c r="C298" s="113">
        <v>60689</v>
      </c>
      <c r="D298" s="96">
        <f t="shared" si="14"/>
        <v>60689</v>
      </c>
      <c r="E298" s="97">
        <f t="shared" si="15"/>
        <v>0</v>
      </c>
      <c r="F298" s="98">
        <f t="shared" si="16"/>
        <v>0</v>
      </c>
      <c r="G298" s="114"/>
      <c r="H298" s="99"/>
    </row>
    <row r="299" spans="1:8" ht="12.95" customHeight="1" x14ac:dyDescent="0.2">
      <c r="A299" s="93">
        <v>27</v>
      </c>
      <c r="B299" s="94" t="str">
        <f t="shared" si="13"/>
        <v>Khargone</v>
      </c>
      <c r="C299" s="113">
        <v>79550</v>
      </c>
      <c r="D299" s="96">
        <f t="shared" si="14"/>
        <v>77544</v>
      </c>
      <c r="E299" s="97">
        <f t="shared" si="15"/>
        <v>-2006</v>
      </c>
      <c r="F299" s="98">
        <f t="shared" si="16"/>
        <v>-2.5216844751728473E-2</v>
      </c>
      <c r="G299" s="114"/>
      <c r="H299" s="99"/>
    </row>
    <row r="300" spans="1:8" ht="12.95" customHeight="1" x14ac:dyDescent="0.2">
      <c r="A300" s="93">
        <v>28</v>
      </c>
      <c r="B300" s="94" t="str">
        <f t="shared" si="13"/>
        <v>Mandla</v>
      </c>
      <c r="C300" s="113">
        <v>58397</v>
      </c>
      <c r="D300" s="96">
        <f t="shared" si="14"/>
        <v>58231</v>
      </c>
      <c r="E300" s="97">
        <f t="shared" si="15"/>
        <v>-166</v>
      </c>
      <c r="F300" s="98">
        <f t="shared" si="16"/>
        <v>-2.8426117780022946E-3</v>
      </c>
      <c r="G300" s="114"/>
      <c r="H300" s="99"/>
    </row>
    <row r="301" spans="1:8" ht="12.95" customHeight="1" x14ac:dyDescent="0.2">
      <c r="A301" s="93">
        <v>29</v>
      </c>
      <c r="B301" s="94" t="str">
        <f t="shared" si="13"/>
        <v>Mandsaur</v>
      </c>
      <c r="C301" s="113">
        <v>40418</v>
      </c>
      <c r="D301" s="96">
        <f t="shared" si="14"/>
        <v>31697</v>
      </c>
      <c r="E301" s="97">
        <f t="shared" si="15"/>
        <v>-8721</v>
      </c>
      <c r="F301" s="98">
        <f t="shared" si="16"/>
        <v>-0.21577020139541789</v>
      </c>
      <c r="G301" s="114"/>
      <c r="H301" s="99"/>
    </row>
    <row r="302" spans="1:8" ht="12.95" customHeight="1" x14ac:dyDescent="0.2">
      <c r="A302" s="93">
        <v>30</v>
      </c>
      <c r="B302" s="94" t="str">
        <f t="shared" si="13"/>
        <v>Morena</v>
      </c>
      <c r="C302" s="113">
        <v>79779</v>
      </c>
      <c r="D302" s="96">
        <f t="shared" si="14"/>
        <v>75398</v>
      </c>
      <c r="E302" s="97">
        <f t="shared" si="15"/>
        <v>-4381</v>
      </c>
      <c r="F302" s="98">
        <f t="shared" si="16"/>
        <v>-5.4914200478822749E-2</v>
      </c>
      <c r="G302" s="114"/>
      <c r="H302" s="99"/>
    </row>
    <row r="303" spans="1:8" ht="12.95" customHeight="1" x14ac:dyDescent="0.2">
      <c r="A303" s="93">
        <v>31</v>
      </c>
      <c r="B303" s="94" t="str">
        <f t="shared" si="13"/>
        <v>Narsinghpur</v>
      </c>
      <c r="C303" s="113">
        <v>32477</v>
      </c>
      <c r="D303" s="96">
        <f t="shared" si="14"/>
        <v>31320</v>
      </c>
      <c r="E303" s="97">
        <f t="shared" si="15"/>
        <v>-1157</v>
      </c>
      <c r="F303" s="98">
        <f t="shared" si="16"/>
        <v>-3.56252116882717E-2</v>
      </c>
      <c r="G303" s="114"/>
      <c r="H303" s="99"/>
    </row>
    <row r="304" spans="1:8" ht="12.95" customHeight="1" x14ac:dyDescent="0.2">
      <c r="A304" s="93">
        <v>32</v>
      </c>
      <c r="B304" s="94" t="str">
        <f t="shared" si="13"/>
        <v>Neemuch</v>
      </c>
      <c r="C304" s="113">
        <v>28570</v>
      </c>
      <c r="D304" s="96">
        <f t="shared" si="14"/>
        <v>28570</v>
      </c>
      <c r="E304" s="97">
        <f t="shared" si="15"/>
        <v>0</v>
      </c>
      <c r="F304" s="98">
        <f t="shared" si="16"/>
        <v>0</v>
      </c>
      <c r="G304" s="114"/>
      <c r="H304" s="99"/>
    </row>
    <row r="305" spans="1:8" ht="12.95" customHeight="1" x14ac:dyDescent="0.2">
      <c r="A305" s="93">
        <v>33</v>
      </c>
      <c r="B305" s="94" t="str">
        <f t="shared" si="13"/>
        <v>Panna</v>
      </c>
      <c r="C305" s="113">
        <v>62884</v>
      </c>
      <c r="D305" s="96">
        <f t="shared" si="14"/>
        <v>62884</v>
      </c>
      <c r="E305" s="97">
        <f t="shared" si="15"/>
        <v>0</v>
      </c>
      <c r="F305" s="98">
        <f t="shared" si="16"/>
        <v>0</v>
      </c>
      <c r="G305" s="114"/>
      <c r="H305" s="99"/>
    </row>
    <row r="306" spans="1:8" ht="12.95" customHeight="1" x14ac:dyDescent="0.2">
      <c r="A306" s="93">
        <v>34</v>
      </c>
      <c r="B306" s="94" t="str">
        <f t="shared" si="13"/>
        <v>Raisen</v>
      </c>
      <c r="C306" s="113">
        <v>63959</v>
      </c>
      <c r="D306" s="96">
        <f t="shared" si="14"/>
        <v>63958</v>
      </c>
      <c r="E306" s="97">
        <f t="shared" si="15"/>
        <v>-1</v>
      </c>
      <c r="F306" s="98">
        <f t="shared" si="16"/>
        <v>-1.563501618224175E-5</v>
      </c>
      <c r="G306" s="114"/>
      <c r="H306" s="99"/>
    </row>
    <row r="307" spans="1:8" ht="12.95" customHeight="1" x14ac:dyDescent="0.2">
      <c r="A307" s="93">
        <v>35</v>
      </c>
      <c r="B307" s="94" t="str">
        <f t="shared" si="13"/>
        <v>Rajgarh</v>
      </c>
      <c r="C307" s="113">
        <v>64854</v>
      </c>
      <c r="D307" s="96">
        <f t="shared" si="14"/>
        <v>61981</v>
      </c>
      <c r="E307" s="97">
        <f t="shared" si="15"/>
        <v>-2873</v>
      </c>
      <c r="F307" s="98">
        <f t="shared" si="16"/>
        <v>-4.4299503500169611E-2</v>
      </c>
      <c r="G307" s="114"/>
      <c r="H307" s="99"/>
    </row>
    <row r="308" spans="1:8" ht="12.95" customHeight="1" x14ac:dyDescent="0.2">
      <c r="A308" s="93">
        <v>36</v>
      </c>
      <c r="B308" s="94" t="str">
        <f t="shared" si="13"/>
        <v>Ratlam</v>
      </c>
      <c r="C308" s="113">
        <v>54214</v>
      </c>
      <c r="D308" s="96">
        <f t="shared" si="14"/>
        <v>59070</v>
      </c>
      <c r="E308" s="97">
        <f t="shared" si="15"/>
        <v>4856</v>
      </c>
      <c r="F308" s="98">
        <f t="shared" si="16"/>
        <v>8.957095953074852E-2</v>
      </c>
      <c r="G308" s="114"/>
      <c r="H308" s="99"/>
    </row>
    <row r="309" spans="1:8" ht="12.95" customHeight="1" x14ac:dyDescent="0.2">
      <c r="A309" s="93">
        <v>37</v>
      </c>
      <c r="B309" s="94" t="str">
        <f t="shared" si="13"/>
        <v>Rewa</v>
      </c>
      <c r="C309" s="113">
        <v>84226</v>
      </c>
      <c r="D309" s="96">
        <f t="shared" si="14"/>
        <v>77081</v>
      </c>
      <c r="E309" s="97">
        <f t="shared" si="15"/>
        <v>-7145</v>
      </c>
      <c r="F309" s="98">
        <f t="shared" si="16"/>
        <v>-8.4831287250967641E-2</v>
      </c>
      <c r="G309" s="114"/>
      <c r="H309" s="99"/>
    </row>
    <row r="310" spans="1:8" ht="12.95" customHeight="1" x14ac:dyDescent="0.2">
      <c r="A310" s="93">
        <v>38</v>
      </c>
      <c r="B310" s="94" t="str">
        <f t="shared" si="13"/>
        <v>Sagar</v>
      </c>
      <c r="C310" s="113">
        <v>96032</v>
      </c>
      <c r="D310" s="96">
        <f t="shared" si="14"/>
        <v>100707</v>
      </c>
      <c r="E310" s="97">
        <f t="shared" si="15"/>
        <v>4675</v>
      </c>
      <c r="F310" s="98">
        <f t="shared" si="16"/>
        <v>4.8681689436854379E-2</v>
      </c>
      <c r="G310" s="114"/>
      <c r="H310" s="99"/>
    </row>
    <row r="311" spans="1:8" ht="12.95" customHeight="1" x14ac:dyDescent="0.2">
      <c r="A311" s="93">
        <v>39</v>
      </c>
      <c r="B311" s="94" t="str">
        <f t="shared" si="13"/>
        <v>Satna</v>
      </c>
      <c r="C311" s="113">
        <v>79840</v>
      </c>
      <c r="D311" s="96">
        <f t="shared" si="14"/>
        <v>72331</v>
      </c>
      <c r="E311" s="97">
        <f t="shared" si="15"/>
        <v>-7509</v>
      </c>
      <c r="F311" s="98">
        <f t="shared" si="16"/>
        <v>-9.4050601202404813E-2</v>
      </c>
      <c r="G311" s="114"/>
      <c r="H311" s="99"/>
    </row>
    <row r="312" spans="1:8" ht="12.95" customHeight="1" x14ac:dyDescent="0.2">
      <c r="A312" s="93">
        <v>40</v>
      </c>
      <c r="B312" s="94" t="str">
        <f t="shared" si="13"/>
        <v>Sehore</v>
      </c>
      <c r="C312" s="113">
        <v>52336</v>
      </c>
      <c r="D312" s="96">
        <f t="shared" si="14"/>
        <v>48891</v>
      </c>
      <c r="E312" s="97">
        <f t="shared" si="15"/>
        <v>-3445</v>
      </c>
      <c r="F312" s="98">
        <f t="shared" si="16"/>
        <v>-6.5824671354325889E-2</v>
      </c>
      <c r="G312" s="114"/>
      <c r="H312" s="99"/>
    </row>
    <row r="313" spans="1:8" ht="12.95" customHeight="1" x14ac:dyDescent="0.2">
      <c r="A313" s="93">
        <v>41</v>
      </c>
      <c r="B313" s="94" t="str">
        <f t="shared" si="13"/>
        <v>Seoni</v>
      </c>
      <c r="C313" s="113">
        <v>56390</v>
      </c>
      <c r="D313" s="96">
        <f t="shared" si="14"/>
        <v>62730</v>
      </c>
      <c r="E313" s="97">
        <f t="shared" si="15"/>
        <v>6340</v>
      </c>
      <c r="F313" s="98">
        <f t="shared" si="16"/>
        <v>0.1124312821422238</v>
      </c>
      <c r="G313" s="114"/>
      <c r="H313" s="99"/>
    </row>
    <row r="314" spans="1:8" ht="12.95" customHeight="1" x14ac:dyDescent="0.2">
      <c r="A314" s="93">
        <v>42</v>
      </c>
      <c r="B314" s="94" t="str">
        <f t="shared" si="13"/>
        <v>Shahdol</v>
      </c>
      <c r="C314" s="113">
        <v>55896</v>
      </c>
      <c r="D314" s="96">
        <f t="shared" si="14"/>
        <v>50884</v>
      </c>
      <c r="E314" s="97">
        <f t="shared" si="15"/>
        <v>-5012</v>
      </c>
      <c r="F314" s="98">
        <f t="shared" si="16"/>
        <v>-8.9666523543724064E-2</v>
      </c>
      <c r="G314" s="114"/>
      <c r="H314" s="99"/>
    </row>
    <row r="315" spans="1:8" ht="12.95" customHeight="1" x14ac:dyDescent="0.2">
      <c r="A315" s="93">
        <v>43</v>
      </c>
      <c r="B315" s="94" t="str">
        <f t="shared" si="13"/>
        <v>Shajapur</v>
      </c>
      <c r="C315" s="113">
        <v>24490</v>
      </c>
      <c r="D315" s="96">
        <f t="shared" si="14"/>
        <v>26585</v>
      </c>
      <c r="E315" s="97">
        <f t="shared" si="15"/>
        <v>2095</v>
      </c>
      <c r="F315" s="98">
        <f t="shared" si="16"/>
        <v>8.5545120457329524E-2</v>
      </c>
      <c r="G315" s="114"/>
      <c r="H315" s="99"/>
    </row>
    <row r="316" spans="1:8" ht="12.95" customHeight="1" x14ac:dyDescent="0.2">
      <c r="A316" s="93">
        <v>44</v>
      </c>
      <c r="B316" s="94" t="str">
        <f t="shared" si="13"/>
        <v>Sheopur</v>
      </c>
      <c r="C316" s="113">
        <v>39653</v>
      </c>
      <c r="D316" s="96">
        <f t="shared" si="14"/>
        <v>39361</v>
      </c>
      <c r="E316" s="97">
        <f t="shared" si="15"/>
        <v>-292</v>
      </c>
      <c r="F316" s="98">
        <f t="shared" si="16"/>
        <v>-7.3638816735177668E-3</v>
      </c>
      <c r="G316" s="114"/>
      <c r="H316" s="99"/>
    </row>
    <row r="317" spans="1:8" ht="12.95" customHeight="1" x14ac:dyDescent="0.2">
      <c r="A317" s="93">
        <v>45</v>
      </c>
      <c r="B317" s="94" t="str">
        <f t="shared" si="13"/>
        <v>Shivpuri</v>
      </c>
      <c r="C317" s="113">
        <v>86014</v>
      </c>
      <c r="D317" s="96">
        <f t="shared" si="14"/>
        <v>86014</v>
      </c>
      <c r="E317" s="97">
        <f t="shared" si="15"/>
        <v>0</v>
      </c>
      <c r="F317" s="98">
        <f t="shared" si="16"/>
        <v>0</v>
      </c>
      <c r="G317" s="114"/>
      <c r="H317" s="99"/>
    </row>
    <row r="318" spans="1:8" ht="12.95" customHeight="1" x14ac:dyDescent="0.2">
      <c r="A318" s="93">
        <v>46</v>
      </c>
      <c r="B318" s="94" t="str">
        <f t="shared" si="13"/>
        <v>Sidhi</v>
      </c>
      <c r="C318" s="113">
        <v>73320</v>
      </c>
      <c r="D318" s="96">
        <f t="shared" si="14"/>
        <v>73320</v>
      </c>
      <c r="E318" s="97">
        <f t="shared" si="15"/>
        <v>0</v>
      </c>
      <c r="F318" s="98">
        <f t="shared" si="16"/>
        <v>0</v>
      </c>
      <c r="G318" s="114"/>
      <c r="H318" s="99"/>
    </row>
    <row r="319" spans="1:8" ht="12.95" customHeight="1" x14ac:dyDescent="0.2">
      <c r="A319" s="93">
        <v>47</v>
      </c>
      <c r="B319" s="94" t="str">
        <f t="shared" si="13"/>
        <v>Singroli</v>
      </c>
      <c r="C319" s="113">
        <v>67058</v>
      </c>
      <c r="D319" s="96">
        <f t="shared" si="14"/>
        <v>62966</v>
      </c>
      <c r="E319" s="97">
        <f t="shared" si="15"/>
        <v>-4092</v>
      </c>
      <c r="F319" s="98">
        <f t="shared" si="16"/>
        <v>-6.1021802022130096E-2</v>
      </c>
      <c r="G319" s="114"/>
      <c r="H319" s="99"/>
    </row>
    <row r="320" spans="1:8" ht="12.95" customHeight="1" x14ac:dyDescent="0.2">
      <c r="A320" s="93">
        <v>48</v>
      </c>
      <c r="B320" s="94" t="str">
        <f t="shared" si="13"/>
        <v>Tikamgarh</v>
      </c>
      <c r="C320" s="113">
        <v>80146</v>
      </c>
      <c r="D320" s="96">
        <f t="shared" si="14"/>
        <v>85525</v>
      </c>
      <c r="E320" s="97">
        <f t="shared" si="15"/>
        <v>5379</v>
      </c>
      <c r="F320" s="98">
        <f t="shared" si="16"/>
        <v>6.7115015097447162E-2</v>
      </c>
      <c r="G320" s="114"/>
      <c r="H320" s="99"/>
    </row>
    <row r="321" spans="1:8" ht="12.95" customHeight="1" x14ac:dyDescent="0.2">
      <c r="A321" s="93">
        <v>49</v>
      </c>
      <c r="B321" s="94" t="str">
        <f t="shared" si="13"/>
        <v>Ujjain</v>
      </c>
      <c r="C321" s="113">
        <v>51798</v>
      </c>
      <c r="D321" s="96">
        <f t="shared" si="14"/>
        <v>51798</v>
      </c>
      <c r="E321" s="97">
        <f t="shared" si="15"/>
        <v>0</v>
      </c>
      <c r="F321" s="98">
        <f t="shared" si="16"/>
        <v>0</v>
      </c>
      <c r="G321" s="114"/>
      <c r="H321" s="99"/>
    </row>
    <row r="322" spans="1:8" ht="12.95" customHeight="1" x14ac:dyDescent="0.2">
      <c r="A322" s="93">
        <v>50</v>
      </c>
      <c r="B322" s="94" t="str">
        <f t="shared" si="13"/>
        <v>Umaria</v>
      </c>
      <c r="C322" s="113">
        <v>32955</v>
      </c>
      <c r="D322" s="96">
        <f t="shared" si="14"/>
        <v>30170</v>
      </c>
      <c r="E322" s="97">
        <f t="shared" si="15"/>
        <v>-2785</v>
      </c>
      <c r="F322" s="98">
        <f t="shared" si="16"/>
        <v>-8.4509179183735392E-2</v>
      </c>
      <c r="G322" s="114"/>
      <c r="H322" s="99"/>
    </row>
    <row r="323" spans="1:8" ht="12.95" customHeight="1" x14ac:dyDescent="0.2">
      <c r="A323" s="93">
        <v>51</v>
      </c>
      <c r="B323" s="94" t="str">
        <f t="shared" si="13"/>
        <v>Vidisha</v>
      </c>
      <c r="C323" s="113">
        <v>71215</v>
      </c>
      <c r="D323" s="96">
        <f t="shared" si="14"/>
        <v>70564</v>
      </c>
      <c r="E323" s="97">
        <f>D323-C323</f>
        <v>-651</v>
      </c>
      <c r="F323" s="98">
        <f>E323/C323</f>
        <v>-9.1413325844274373E-3</v>
      </c>
      <c r="G323" s="114"/>
      <c r="H323" s="99"/>
    </row>
    <row r="324" spans="1:8" ht="12.95" customHeight="1" x14ac:dyDescent="0.2">
      <c r="A324" s="74"/>
      <c r="B324" s="75" t="s">
        <v>14</v>
      </c>
      <c r="C324" s="102">
        <f>SUM(C273:C323)</f>
        <v>2972829</v>
      </c>
      <c r="D324" s="102">
        <f>SUM(D273:D323)</f>
        <v>2924837</v>
      </c>
      <c r="E324" s="102">
        <f>D324-C324</f>
        <v>-47992</v>
      </c>
      <c r="F324" s="103">
        <f>E324/C324</f>
        <v>-1.614354542424068E-2</v>
      </c>
      <c r="G324" s="115"/>
      <c r="H324" s="81"/>
    </row>
    <row r="325" spans="1:8" ht="12.95" customHeight="1" x14ac:dyDescent="0.2">
      <c r="A325" s="78"/>
      <c r="B325" s="79"/>
      <c r="C325" s="80"/>
      <c r="D325" s="104"/>
      <c r="E325" s="104"/>
      <c r="F325" s="81"/>
      <c r="G325" s="82"/>
      <c r="H325" s="31"/>
    </row>
    <row r="326" spans="1:8" ht="12.95" customHeight="1" x14ac:dyDescent="0.2">
      <c r="A326" s="78"/>
      <c r="B326" s="79"/>
      <c r="C326" s="80"/>
      <c r="D326" s="80"/>
      <c r="E326" s="80"/>
      <c r="F326" s="81"/>
      <c r="G326" s="82"/>
      <c r="H326" s="31"/>
    </row>
    <row r="327" spans="1:8" ht="12.95" customHeight="1" x14ac:dyDescent="0.2">
      <c r="A327" s="383" t="s">
        <v>238</v>
      </c>
      <c r="B327" s="383"/>
      <c r="C327" s="383"/>
      <c r="D327" s="383"/>
      <c r="E327" s="383"/>
      <c r="F327" s="383"/>
      <c r="G327" s="383"/>
      <c r="H327" s="31"/>
    </row>
    <row r="328" spans="1:8" ht="49.5" customHeight="1" x14ac:dyDescent="0.2">
      <c r="A328" s="49" t="s">
        <v>30</v>
      </c>
      <c r="B328" s="49" t="s">
        <v>31</v>
      </c>
      <c r="C328" s="341" t="s">
        <v>237</v>
      </c>
      <c r="D328" s="49" t="s">
        <v>90</v>
      </c>
      <c r="E328" s="66" t="s">
        <v>7</v>
      </c>
      <c r="F328" s="87" t="s">
        <v>91</v>
      </c>
      <c r="G328" s="116"/>
      <c r="H328" s="88"/>
    </row>
    <row r="329" spans="1:8" ht="12.95" customHeight="1" x14ac:dyDescent="0.2">
      <c r="A329" s="89">
        <v>1</v>
      </c>
      <c r="B329" s="89">
        <v>2</v>
      </c>
      <c r="C329" s="89">
        <v>3</v>
      </c>
      <c r="D329" s="89">
        <v>4</v>
      </c>
      <c r="E329" s="89" t="s">
        <v>96</v>
      </c>
      <c r="F329" s="90">
        <v>6</v>
      </c>
      <c r="G329" s="117"/>
      <c r="H329" s="92"/>
    </row>
    <row r="330" spans="1:8" ht="12.95" customHeight="1" x14ac:dyDescent="0.25">
      <c r="A330" s="69">
        <v>1</v>
      </c>
      <c r="B330" s="94" t="str">
        <f t="shared" ref="B330:B380" si="17">B47</f>
        <v>Agar Malwa</v>
      </c>
      <c r="C330" s="106">
        <v>15086</v>
      </c>
      <c r="D330" s="107">
        <f t="shared" ref="D330:D380" si="18">D216</f>
        <v>13480</v>
      </c>
      <c r="E330" s="97">
        <f>D330-C330</f>
        <v>-1606</v>
      </c>
      <c r="F330" s="98">
        <f>E330/C330</f>
        <v>-0.10645631711520614</v>
      </c>
      <c r="G330" s="118"/>
      <c r="H330" s="99"/>
    </row>
    <row r="331" spans="1:8" ht="12.95" customHeight="1" x14ac:dyDescent="0.25">
      <c r="A331" s="69">
        <v>2</v>
      </c>
      <c r="B331" s="94" t="str">
        <f t="shared" si="17"/>
        <v>Anooppur</v>
      </c>
      <c r="C331" s="106">
        <v>23202</v>
      </c>
      <c r="D331" s="107">
        <f t="shared" si="18"/>
        <v>23202</v>
      </c>
      <c r="E331" s="97">
        <f t="shared" ref="E331:E381" si="19">D331-C331</f>
        <v>0</v>
      </c>
      <c r="F331" s="98">
        <f t="shared" ref="F331:F379" si="20">E331/C331</f>
        <v>0</v>
      </c>
      <c r="G331" s="118"/>
      <c r="H331" s="99"/>
    </row>
    <row r="332" spans="1:8" ht="12.95" customHeight="1" x14ac:dyDescent="0.25">
      <c r="A332" s="69">
        <v>3</v>
      </c>
      <c r="B332" s="94" t="str">
        <f t="shared" si="17"/>
        <v>Alirajpur</v>
      </c>
      <c r="C332" s="106">
        <v>21176</v>
      </c>
      <c r="D332" s="107">
        <f t="shared" si="18"/>
        <v>19854</v>
      </c>
      <c r="E332" s="97">
        <f t="shared" si="19"/>
        <v>-1322</v>
      </c>
      <c r="F332" s="98">
        <f t="shared" si="20"/>
        <v>-6.2429165092557609E-2</v>
      </c>
      <c r="G332" s="118"/>
      <c r="H332" s="99"/>
    </row>
    <row r="333" spans="1:8" ht="12.95" customHeight="1" x14ac:dyDescent="0.25">
      <c r="A333" s="69">
        <v>4</v>
      </c>
      <c r="B333" s="94" t="str">
        <f t="shared" si="17"/>
        <v>Ashoknagar</v>
      </c>
      <c r="C333" s="106">
        <v>15589</v>
      </c>
      <c r="D333" s="107">
        <f t="shared" si="18"/>
        <v>15589</v>
      </c>
      <c r="E333" s="97">
        <f t="shared" si="19"/>
        <v>0</v>
      </c>
      <c r="F333" s="98">
        <f t="shared" si="20"/>
        <v>0</v>
      </c>
      <c r="G333" s="118"/>
      <c r="H333" s="99"/>
    </row>
    <row r="334" spans="1:8" ht="12.95" customHeight="1" x14ac:dyDescent="0.25">
      <c r="A334" s="69">
        <v>5</v>
      </c>
      <c r="B334" s="94" t="str">
        <f t="shared" si="17"/>
        <v>Badwani</v>
      </c>
      <c r="C334" s="106">
        <v>37353</v>
      </c>
      <c r="D334" s="107">
        <f t="shared" si="18"/>
        <v>33428</v>
      </c>
      <c r="E334" s="97">
        <f t="shared" si="19"/>
        <v>-3925</v>
      </c>
      <c r="F334" s="98">
        <f t="shared" si="20"/>
        <v>-0.10507857467940995</v>
      </c>
      <c r="G334" s="118"/>
      <c r="H334" s="99"/>
    </row>
    <row r="335" spans="1:8" ht="12.95" customHeight="1" x14ac:dyDescent="0.25">
      <c r="A335" s="69">
        <v>6</v>
      </c>
      <c r="B335" s="94" t="str">
        <f t="shared" si="17"/>
        <v>Balaghat</v>
      </c>
      <c r="C335" s="106">
        <v>63927</v>
      </c>
      <c r="D335" s="107">
        <f t="shared" si="18"/>
        <v>45226</v>
      </c>
      <c r="E335" s="97">
        <f t="shared" si="19"/>
        <v>-18701</v>
      </c>
      <c r="F335" s="98">
        <f t="shared" si="20"/>
        <v>-0.29253679978725733</v>
      </c>
      <c r="G335" s="118"/>
      <c r="H335" s="99"/>
    </row>
    <row r="336" spans="1:8" ht="12.95" customHeight="1" x14ac:dyDescent="0.25">
      <c r="A336" s="69">
        <v>7</v>
      </c>
      <c r="B336" s="94" t="str">
        <f t="shared" si="17"/>
        <v>Betul</v>
      </c>
      <c r="C336" s="106">
        <v>48776</v>
      </c>
      <c r="D336" s="107">
        <f t="shared" si="18"/>
        <v>44425</v>
      </c>
      <c r="E336" s="97">
        <f t="shared" si="19"/>
        <v>-4351</v>
      </c>
      <c r="F336" s="98">
        <f t="shared" si="20"/>
        <v>-8.920370674102017E-2</v>
      </c>
      <c r="G336" s="118"/>
      <c r="H336" s="99"/>
    </row>
    <row r="337" spans="1:8" ht="12.95" customHeight="1" x14ac:dyDescent="0.25">
      <c r="A337" s="69">
        <v>8</v>
      </c>
      <c r="B337" s="94" t="str">
        <f t="shared" si="17"/>
        <v>Bhind</v>
      </c>
      <c r="C337" s="106">
        <v>31589</v>
      </c>
      <c r="D337" s="107">
        <f t="shared" si="18"/>
        <v>26809</v>
      </c>
      <c r="E337" s="97">
        <f t="shared" si="19"/>
        <v>-4780</v>
      </c>
      <c r="F337" s="98">
        <f t="shared" si="20"/>
        <v>-0.15131849694513913</v>
      </c>
      <c r="G337" s="118"/>
      <c r="H337" s="99"/>
    </row>
    <row r="338" spans="1:8" ht="12.95" customHeight="1" x14ac:dyDescent="0.25">
      <c r="A338" s="69">
        <v>9</v>
      </c>
      <c r="B338" s="94" t="str">
        <f t="shared" si="17"/>
        <v>Bhopal</v>
      </c>
      <c r="C338" s="106">
        <v>34341</v>
      </c>
      <c r="D338" s="107">
        <f t="shared" si="18"/>
        <v>31905</v>
      </c>
      <c r="E338" s="97">
        <f t="shared" si="19"/>
        <v>-2436</v>
      </c>
      <c r="F338" s="98">
        <f t="shared" si="20"/>
        <v>-7.0935616318686112E-2</v>
      </c>
      <c r="G338" s="118"/>
      <c r="H338" s="99"/>
    </row>
    <row r="339" spans="1:8" ht="12.95" customHeight="1" x14ac:dyDescent="0.25">
      <c r="A339" s="69">
        <v>10</v>
      </c>
      <c r="B339" s="94" t="str">
        <f t="shared" si="17"/>
        <v>Burhanpur</v>
      </c>
      <c r="C339" s="106">
        <v>18315</v>
      </c>
      <c r="D339" s="107">
        <f t="shared" si="18"/>
        <v>18753</v>
      </c>
      <c r="E339" s="97">
        <f t="shared" si="19"/>
        <v>438</v>
      </c>
      <c r="F339" s="98">
        <f t="shared" si="20"/>
        <v>2.3914823914823916E-2</v>
      </c>
      <c r="G339" s="118"/>
      <c r="H339" s="99"/>
    </row>
    <row r="340" spans="1:8" ht="12.95" customHeight="1" x14ac:dyDescent="0.25">
      <c r="A340" s="69">
        <v>11</v>
      </c>
      <c r="B340" s="94" t="str">
        <f t="shared" si="17"/>
        <v>Chhatarpur</v>
      </c>
      <c r="C340" s="106">
        <v>62321</v>
      </c>
      <c r="D340" s="107">
        <f t="shared" si="18"/>
        <v>54527</v>
      </c>
      <c r="E340" s="97">
        <f t="shared" si="19"/>
        <v>-7794</v>
      </c>
      <c r="F340" s="98">
        <f t="shared" si="20"/>
        <v>-0.12506217807801542</v>
      </c>
      <c r="G340" s="118"/>
      <c r="H340" s="99"/>
    </row>
    <row r="341" spans="1:8" ht="12.95" customHeight="1" x14ac:dyDescent="0.25">
      <c r="A341" s="69">
        <v>12</v>
      </c>
      <c r="B341" s="94" t="str">
        <f t="shared" si="17"/>
        <v>Chhindwara</v>
      </c>
      <c r="C341" s="106">
        <v>64440</v>
      </c>
      <c r="D341" s="107">
        <f t="shared" si="18"/>
        <v>63850</v>
      </c>
      <c r="E341" s="97">
        <f t="shared" si="19"/>
        <v>-590</v>
      </c>
      <c r="F341" s="98">
        <f t="shared" si="20"/>
        <v>-9.1558038485412795E-3</v>
      </c>
      <c r="G341" s="118"/>
      <c r="H341" s="99"/>
    </row>
    <row r="342" spans="1:8" ht="12.95" customHeight="1" x14ac:dyDescent="0.25">
      <c r="A342" s="69">
        <v>13</v>
      </c>
      <c r="B342" s="94" t="str">
        <f t="shared" si="17"/>
        <v>Damoh</v>
      </c>
      <c r="C342" s="106">
        <v>40364</v>
      </c>
      <c r="D342" s="107">
        <f t="shared" si="18"/>
        <v>39941</v>
      </c>
      <c r="E342" s="97">
        <f t="shared" si="19"/>
        <v>-423</v>
      </c>
      <c r="F342" s="98">
        <f t="shared" si="20"/>
        <v>-1.0479635318600734E-2</v>
      </c>
      <c r="G342" s="118"/>
      <c r="H342" s="99"/>
    </row>
    <row r="343" spans="1:8" ht="12.95" customHeight="1" x14ac:dyDescent="0.25">
      <c r="A343" s="69">
        <v>14</v>
      </c>
      <c r="B343" s="94" t="str">
        <f t="shared" si="17"/>
        <v>Datia</v>
      </c>
      <c r="C343" s="106">
        <v>17691</v>
      </c>
      <c r="D343" s="107">
        <f t="shared" si="18"/>
        <v>20413</v>
      </c>
      <c r="E343" s="97">
        <f t="shared" si="19"/>
        <v>2722</v>
      </c>
      <c r="F343" s="98">
        <f t="shared" si="20"/>
        <v>0.15386354643604092</v>
      </c>
      <c r="G343" s="118"/>
      <c r="H343" s="99"/>
    </row>
    <row r="344" spans="1:8" ht="12.95" customHeight="1" x14ac:dyDescent="0.25">
      <c r="A344" s="69">
        <v>15</v>
      </c>
      <c r="B344" s="94" t="str">
        <f t="shared" si="17"/>
        <v>Dewas</v>
      </c>
      <c r="C344" s="106">
        <v>35631</v>
      </c>
      <c r="D344" s="107">
        <f t="shared" si="18"/>
        <v>31503</v>
      </c>
      <c r="E344" s="97">
        <f t="shared" si="19"/>
        <v>-4128</v>
      </c>
      <c r="F344" s="98">
        <f t="shared" si="20"/>
        <v>-0.11585417192893828</v>
      </c>
      <c r="G344" s="118"/>
      <c r="H344" s="99"/>
    </row>
    <row r="345" spans="1:8" ht="12.95" customHeight="1" x14ac:dyDescent="0.25">
      <c r="A345" s="69">
        <v>16</v>
      </c>
      <c r="B345" s="94" t="str">
        <f t="shared" si="17"/>
        <v>Dhar</v>
      </c>
      <c r="C345" s="106">
        <v>52868</v>
      </c>
      <c r="D345" s="107">
        <f t="shared" si="18"/>
        <v>52230</v>
      </c>
      <c r="E345" s="97">
        <f t="shared" si="19"/>
        <v>-638</v>
      </c>
      <c r="F345" s="98">
        <f t="shared" si="20"/>
        <v>-1.2067791480668836E-2</v>
      </c>
      <c r="G345" s="118"/>
      <c r="H345" s="99"/>
    </row>
    <row r="346" spans="1:8" ht="12.95" customHeight="1" x14ac:dyDescent="0.25">
      <c r="A346" s="69">
        <v>17</v>
      </c>
      <c r="B346" s="94" t="str">
        <f t="shared" si="17"/>
        <v>Dindori</v>
      </c>
      <c r="C346" s="106">
        <v>31425</v>
      </c>
      <c r="D346" s="107">
        <f t="shared" si="18"/>
        <v>30711</v>
      </c>
      <c r="E346" s="97">
        <f t="shared" si="19"/>
        <v>-714</v>
      </c>
      <c r="F346" s="98">
        <f t="shared" si="20"/>
        <v>-2.2720763723150357E-2</v>
      </c>
      <c r="G346" s="118"/>
      <c r="H346" s="99"/>
    </row>
    <row r="347" spans="1:8" ht="12.95" customHeight="1" x14ac:dyDescent="0.25">
      <c r="A347" s="69">
        <v>18</v>
      </c>
      <c r="B347" s="94" t="str">
        <f t="shared" si="17"/>
        <v>Guna</v>
      </c>
      <c r="C347" s="106">
        <v>31032</v>
      </c>
      <c r="D347" s="107">
        <f t="shared" si="18"/>
        <v>31761</v>
      </c>
      <c r="E347" s="97">
        <f t="shared" si="19"/>
        <v>729</v>
      </c>
      <c r="F347" s="98">
        <f t="shared" si="20"/>
        <v>2.3491879350348029E-2</v>
      </c>
      <c r="G347" s="118"/>
      <c r="H347" s="99"/>
    </row>
    <row r="348" spans="1:8" ht="12.95" customHeight="1" x14ac:dyDescent="0.25">
      <c r="A348" s="69">
        <v>19</v>
      </c>
      <c r="B348" s="94" t="str">
        <f t="shared" si="17"/>
        <v>Gwalior</v>
      </c>
      <c r="C348" s="106">
        <v>29539</v>
      </c>
      <c r="D348" s="107">
        <f t="shared" si="18"/>
        <v>29828</v>
      </c>
      <c r="E348" s="97">
        <f t="shared" si="19"/>
        <v>289</v>
      </c>
      <c r="F348" s="98">
        <f t="shared" si="20"/>
        <v>9.783675818409561E-3</v>
      </c>
      <c r="G348" s="118"/>
      <c r="H348" s="99"/>
    </row>
    <row r="349" spans="1:8" ht="12.95" customHeight="1" x14ac:dyDescent="0.25">
      <c r="A349" s="69">
        <v>20</v>
      </c>
      <c r="B349" s="94" t="str">
        <f t="shared" si="17"/>
        <v>Harda</v>
      </c>
      <c r="C349" s="106">
        <v>13386</v>
      </c>
      <c r="D349" s="107">
        <f t="shared" si="18"/>
        <v>13324</v>
      </c>
      <c r="E349" s="97">
        <f t="shared" si="19"/>
        <v>-62</v>
      </c>
      <c r="F349" s="98">
        <f t="shared" si="20"/>
        <v>-4.6317047661736145E-3</v>
      </c>
      <c r="G349" s="118"/>
      <c r="H349" s="99"/>
    </row>
    <row r="350" spans="1:8" ht="12.95" customHeight="1" x14ac:dyDescent="0.25">
      <c r="A350" s="69">
        <v>21</v>
      </c>
      <c r="B350" s="94" t="str">
        <f t="shared" si="17"/>
        <v>Hoshangabad</v>
      </c>
      <c r="C350" s="106">
        <v>27741</v>
      </c>
      <c r="D350" s="107">
        <f t="shared" si="18"/>
        <v>27741</v>
      </c>
      <c r="E350" s="97">
        <f t="shared" si="19"/>
        <v>0</v>
      </c>
      <c r="F350" s="98">
        <f t="shared" si="20"/>
        <v>0</v>
      </c>
      <c r="G350" s="118"/>
      <c r="H350" s="99"/>
    </row>
    <row r="351" spans="1:8" ht="12.95" customHeight="1" x14ac:dyDescent="0.25">
      <c r="A351" s="69">
        <v>22</v>
      </c>
      <c r="B351" s="94" t="str">
        <f t="shared" si="17"/>
        <v>Indore</v>
      </c>
      <c r="C351" s="106">
        <v>35879</v>
      </c>
      <c r="D351" s="107">
        <f t="shared" si="18"/>
        <v>35611</v>
      </c>
      <c r="E351" s="97">
        <f t="shared" si="19"/>
        <v>-268</v>
      </c>
      <c r="F351" s="98">
        <f t="shared" si="20"/>
        <v>-7.4695504334011537E-3</v>
      </c>
      <c r="G351" s="118"/>
      <c r="H351" s="99"/>
    </row>
    <row r="352" spans="1:8" ht="12.95" customHeight="1" x14ac:dyDescent="0.25">
      <c r="A352" s="69">
        <v>23</v>
      </c>
      <c r="B352" s="94" t="str">
        <f t="shared" si="17"/>
        <v>Jabalpur</v>
      </c>
      <c r="C352" s="106">
        <v>45658</v>
      </c>
      <c r="D352" s="107">
        <f t="shared" si="18"/>
        <v>50744</v>
      </c>
      <c r="E352" s="97">
        <f t="shared" si="19"/>
        <v>5086</v>
      </c>
      <c r="F352" s="98">
        <f t="shared" si="20"/>
        <v>0.11139340312760086</v>
      </c>
      <c r="G352" s="118"/>
      <c r="H352" s="99"/>
    </row>
    <row r="353" spans="1:8" ht="12.95" customHeight="1" x14ac:dyDescent="0.25">
      <c r="A353" s="69">
        <v>24</v>
      </c>
      <c r="B353" s="94" t="str">
        <f t="shared" si="17"/>
        <v>Jhabua</v>
      </c>
      <c r="C353" s="106">
        <v>37928</v>
      </c>
      <c r="D353" s="107">
        <f t="shared" si="18"/>
        <v>41928</v>
      </c>
      <c r="E353" s="97">
        <f t="shared" si="19"/>
        <v>4000</v>
      </c>
      <c r="F353" s="98">
        <f t="shared" si="20"/>
        <v>0.10546298249314491</v>
      </c>
      <c r="G353" s="118"/>
      <c r="H353" s="99"/>
    </row>
    <row r="354" spans="1:8" ht="12.95" customHeight="1" x14ac:dyDescent="0.25">
      <c r="A354" s="69">
        <v>25</v>
      </c>
      <c r="B354" s="94" t="str">
        <f t="shared" si="17"/>
        <v>Katni</v>
      </c>
      <c r="C354" s="106">
        <v>39834</v>
      </c>
      <c r="D354" s="107">
        <f t="shared" si="18"/>
        <v>39834</v>
      </c>
      <c r="E354" s="97">
        <f t="shared" si="19"/>
        <v>0</v>
      </c>
      <c r="F354" s="98">
        <f t="shared" si="20"/>
        <v>0</v>
      </c>
      <c r="G354" s="118"/>
      <c r="H354" s="99"/>
    </row>
    <row r="355" spans="1:8" ht="12.95" customHeight="1" x14ac:dyDescent="0.25">
      <c r="A355" s="69">
        <v>26</v>
      </c>
      <c r="B355" s="94" t="str">
        <f t="shared" si="17"/>
        <v>Khandwa</v>
      </c>
      <c r="C355" s="106">
        <v>37346</v>
      </c>
      <c r="D355" s="107">
        <f t="shared" si="18"/>
        <v>37346</v>
      </c>
      <c r="E355" s="97">
        <f t="shared" si="19"/>
        <v>0</v>
      </c>
      <c r="F355" s="98">
        <f t="shared" si="20"/>
        <v>0</v>
      </c>
      <c r="G355" s="118"/>
      <c r="H355" s="99"/>
    </row>
    <row r="356" spans="1:8" ht="12.95" customHeight="1" x14ac:dyDescent="0.25">
      <c r="A356" s="69">
        <v>27</v>
      </c>
      <c r="B356" s="94" t="str">
        <f t="shared" si="17"/>
        <v>Khargone</v>
      </c>
      <c r="C356" s="106">
        <v>46447</v>
      </c>
      <c r="D356" s="107">
        <f t="shared" si="18"/>
        <v>45899</v>
      </c>
      <c r="E356" s="97">
        <f t="shared" si="19"/>
        <v>-548</v>
      </c>
      <c r="F356" s="98">
        <f t="shared" si="20"/>
        <v>-1.1798393868279975E-2</v>
      </c>
      <c r="G356" s="118"/>
      <c r="H356" s="99"/>
    </row>
    <row r="357" spans="1:8" ht="12.95" customHeight="1" x14ac:dyDescent="0.25">
      <c r="A357" s="69">
        <v>28</v>
      </c>
      <c r="B357" s="94" t="str">
        <f t="shared" si="17"/>
        <v>Mandla</v>
      </c>
      <c r="C357" s="106">
        <v>40383</v>
      </c>
      <c r="D357" s="107">
        <f t="shared" si="18"/>
        <v>42948</v>
      </c>
      <c r="E357" s="97">
        <f t="shared" si="19"/>
        <v>2565</v>
      </c>
      <c r="F357" s="98">
        <f t="shared" si="20"/>
        <v>6.3516826387341213E-2</v>
      </c>
      <c r="G357" s="118"/>
      <c r="H357" s="99"/>
    </row>
    <row r="358" spans="1:8" ht="12.95" customHeight="1" x14ac:dyDescent="0.25">
      <c r="A358" s="69">
        <v>29</v>
      </c>
      <c r="B358" s="94" t="str">
        <f t="shared" si="17"/>
        <v>Mandsaur</v>
      </c>
      <c r="C358" s="106">
        <v>25277</v>
      </c>
      <c r="D358" s="107">
        <f t="shared" si="18"/>
        <v>25152</v>
      </c>
      <c r="E358" s="97">
        <f t="shared" si="19"/>
        <v>-125</v>
      </c>
      <c r="F358" s="98">
        <f t="shared" si="20"/>
        <v>-4.9452071052735686E-3</v>
      </c>
      <c r="G358" s="118"/>
      <c r="H358" s="99"/>
    </row>
    <row r="359" spans="1:8" ht="12.95" customHeight="1" x14ac:dyDescent="0.25">
      <c r="A359" s="69">
        <v>30</v>
      </c>
      <c r="B359" s="94" t="str">
        <f t="shared" si="17"/>
        <v>Morena</v>
      </c>
      <c r="C359" s="106">
        <v>40376</v>
      </c>
      <c r="D359" s="107">
        <f t="shared" si="18"/>
        <v>38741</v>
      </c>
      <c r="E359" s="97">
        <f t="shared" si="19"/>
        <v>-1635</v>
      </c>
      <c r="F359" s="98">
        <f t="shared" si="20"/>
        <v>-4.0494353081038242E-2</v>
      </c>
      <c r="G359" s="118"/>
      <c r="H359" s="99"/>
    </row>
    <row r="360" spans="1:8" ht="12.95" customHeight="1" x14ac:dyDescent="0.25">
      <c r="A360" s="69">
        <v>31</v>
      </c>
      <c r="B360" s="94" t="str">
        <f t="shared" si="17"/>
        <v>Narsinghpur</v>
      </c>
      <c r="C360" s="106">
        <v>25228</v>
      </c>
      <c r="D360" s="107">
        <f t="shared" si="18"/>
        <v>24015</v>
      </c>
      <c r="E360" s="97">
        <f t="shared" si="19"/>
        <v>-1213</v>
      </c>
      <c r="F360" s="98">
        <f t="shared" si="20"/>
        <v>-4.8081496749643252E-2</v>
      </c>
      <c r="G360" s="118"/>
      <c r="H360" s="99"/>
    </row>
    <row r="361" spans="1:8" ht="12.95" customHeight="1" x14ac:dyDescent="0.25">
      <c r="A361" s="69">
        <v>32</v>
      </c>
      <c r="B361" s="94" t="str">
        <f t="shared" si="17"/>
        <v>Neemuch</v>
      </c>
      <c r="C361" s="106">
        <v>19251</v>
      </c>
      <c r="D361" s="107">
        <f t="shared" si="18"/>
        <v>19241</v>
      </c>
      <c r="E361" s="97">
        <f t="shared" si="19"/>
        <v>-10</v>
      </c>
      <c r="F361" s="98">
        <f t="shared" si="20"/>
        <v>-5.1945353488130484E-4</v>
      </c>
      <c r="G361" s="118"/>
      <c r="H361" s="99"/>
    </row>
    <row r="362" spans="1:8" ht="12.95" customHeight="1" x14ac:dyDescent="0.25">
      <c r="A362" s="69">
        <v>33</v>
      </c>
      <c r="B362" s="94" t="str">
        <f t="shared" si="17"/>
        <v>Panna</v>
      </c>
      <c r="C362" s="106">
        <v>38016</v>
      </c>
      <c r="D362" s="107">
        <f t="shared" si="18"/>
        <v>38016</v>
      </c>
      <c r="E362" s="97">
        <f t="shared" si="19"/>
        <v>0</v>
      </c>
      <c r="F362" s="98">
        <f t="shared" si="20"/>
        <v>0</v>
      </c>
      <c r="G362" s="118"/>
      <c r="H362" s="99"/>
    </row>
    <row r="363" spans="1:8" ht="12.95" customHeight="1" x14ac:dyDescent="0.25">
      <c r="A363" s="69">
        <v>34</v>
      </c>
      <c r="B363" s="94" t="str">
        <f t="shared" si="17"/>
        <v>Raisen</v>
      </c>
      <c r="C363" s="106">
        <v>40414</v>
      </c>
      <c r="D363" s="107">
        <f t="shared" si="18"/>
        <v>40414</v>
      </c>
      <c r="E363" s="97">
        <f t="shared" si="19"/>
        <v>0</v>
      </c>
      <c r="F363" s="98">
        <f t="shared" si="20"/>
        <v>0</v>
      </c>
      <c r="G363" s="118"/>
      <c r="H363" s="99"/>
    </row>
    <row r="364" spans="1:8" ht="12.95" customHeight="1" x14ac:dyDescent="0.25">
      <c r="A364" s="69">
        <v>35</v>
      </c>
      <c r="B364" s="94" t="str">
        <f t="shared" si="17"/>
        <v>Rajgarh</v>
      </c>
      <c r="C364" s="106">
        <v>41063</v>
      </c>
      <c r="D364" s="107">
        <f t="shared" si="18"/>
        <v>38909</v>
      </c>
      <c r="E364" s="97">
        <f t="shared" si="19"/>
        <v>-2154</v>
      </c>
      <c r="F364" s="98">
        <f t="shared" si="20"/>
        <v>-5.2455982271144341E-2</v>
      </c>
      <c r="G364" s="118"/>
      <c r="H364" s="99"/>
    </row>
    <row r="365" spans="1:8" ht="12.95" customHeight="1" x14ac:dyDescent="0.25">
      <c r="A365" s="69">
        <v>36</v>
      </c>
      <c r="B365" s="94" t="str">
        <f t="shared" si="17"/>
        <v>Ratlam</v>
      </c>
      <c r="C365" s="106">
        <v>21379</v>
      </c>
      <c r="D365" s="107">
        <f t="shared" si="18"/>
        <v>24585</v>
      </c>
      <c r="E365" s="97">
        <f t="shared" si="19"/>
        <v>3206</v>
      </c>
      <c r="F365" s="98">
        <f t="shared" si="20"/>
        <v>0.14996024135834229</v>
      </c>
      <c r="G365" s="118"/>
      <c r="H365" s="99"/>
    </row>
    <row r="366" spans="1:8" ht="12.95" customHeight="1" x14ac:dyDescent="0.25">
      <c r="A366" s="69">
        <v>37</v>
      </c>
      <c r="B366" s="94" t="str">
        <f t="shared" si="17"/>
        <v>Rewa</v>
      </c>
      <c r="C366" s="106">
        <v>57480</v>
      </c>
      <c r="D366" s="107">
        <f t="shared" si="18"/>
        <v>53202</v>
      </c>
      <c r="E366" s="97">
        <f t="shared" si="19"/>
        <v>-4278</v>
      </c>
      <c r="F366" s="98">
        <f t="shared" si="20"/>
        <v>-7.4425887265135701E-2</v>
      </c>
      <c r="G366" s="118"/>
      <c r="H366" s="99"/>
    </row>
    <row r="367" spans="1:8" ht="12.95" customHeight="1" x14ac:dyDescent="0.25">
      <c r="A367" s="69">
        <v>38</v>
      </c>
      <c r="B367" s="94" t="str">
        <f t="shared" si="17"/>
        <v>Sagar</v>
      </c>
      <c r="C367" s="106">
        <v>67160</v>
      </c>
      <c r="D367" s="107">
        <f t="shared" si="18"/>
        <v>68711</v>
      </c>
      <c r="E367" s="97">
        <f t="shared" si="19"/>
        <v>1551</v>
      </c>
      <c r="F367" s="98">
        <f t="shared" si="20"/>
        <v>2.3094103633114951E-2</v>
      </c>
      <c r="G367" s="118"/>
      <c r="H367" s="99"/>
    </row>
    <row r="368" spans="1:8" ht="12.95" customHeight="1" x14ac:dyDescent="0.25">
      <c r="A368" s="69">
        <v>39</v>
      </c>
      <c r="B368" s="94" t="str">
        <f t="shared" si="17"/>
        <v>Satna</v>
      </c>
      <c r="C368" s="106">
        <v>59086</v>
      </c>
      <c r="D368" s="107">
        <f t="shared" si="18"/>
        <v>52916</v>
      </c>
      <c r="E368" s="97">
        <f t="shared" si="19"/>
        <v>-6170</v>
      </c>
      <c r="F368" s="98">
        <f t="shared" si="20"/>
        <v>-0.10442405984497173</v>
      </c>
      <c r="G368" s="118"/>
      <c r="H368" s="99"/>
    </row>
    <row r="369" spans="1:8" ht="12.95" customHeight="1" x14ac:dyDescent="0.25">
      <c r="A369" s="69">
        <v>40</v>
      </c>
      <c r="B369" s="94" t="str">
        <f t="shared" si="17"/>
        <v>Sehore</v>
      </c>
      <c r="C369" s="106">
        <v>32091</v>
      </c>
      <c r="D369" s="107">
        <f t="shared" si="18"/>
        <v>31609</v>
      </c>
      <c r="E369" s="97">
        <f t="shared" si="19"/>
        <v>-482</v>
      </c>
      <c r="F369" s="98">
        <f t="shared" si="20"/>
        <v>-1.5019787479355583E-2</v>
      </c>
      <c r="G369" s="118"/>
      <c r="H369" s="99"/>
    </row>
    <row r="370" spans="1:8" ht="12.95" customHeight="1" x14ac:dyDescent="0.25">
      <c r="A370" s="69">
        <v>41</v>
      </c>
      <c r="B370" s="94" t="str">
        <f t="shared" si="17"/>
        <v>Seoni</v>
      </c>
      <c r="C370" s="106">
        <v>42524</v>
      </c>
      <c r="D370" s="107">
        <f t="shared" si="18"/>
        <v>45875</v>
      </c>
      <c r="E370" s="97">
        <f t="shared" si="19"/>
        <v>3351</v>
      </c>
      <c r="F370" s="98">
        <f t="shared" si="20"/>
        <v>7.880255855516885E-2</v>
      </c>
      <c r="G370" s="118"/>
      <c r="H370" s="99"/>
    </row>
    <row r="371" spans="1:8" ht="12.95" customHeight="1" x14ac:dyDescent="0.25">
      <c r="A371" s="69">
        <v>42</v>
      </c>
      <c r="B371" s="94" t="str">
        <f t="shared" si="17"/>
        <v>Shahdol</v>
      </c>
      <c r="C371" s="106">
        <v>34983</v>
      </c>
      <c r="D371" s="107">
        <f t="shared" si="18"/>
        <v>31949</v>
      </c>
      <c r="E371" s="97">
        <f t="shared" si="19"/>
        <v>-3034</v>
      </c>
      <c r="F371" s="98">
        <f t="shared" si="20"/>
        <v>-8.6727839236200435E-2</v>
      </c>
      <c r="G371" s="118"/>
      <c r="H371" s="99"/>
    </row>
    <row r="372" spans="1:8" ht="12.95" customHeight="1" x14ac:dyDescent="0.25">
      <c r="A372" s="69">
        <v>43</v>
      </c>
      <c r="B372" s="94" t="str">
        <f t="shared" si="17"/>
        <v>Shajapur</v>
      </c>
      <c r="C372" s="106">
        <v>16766</v>
      </c>
      <c r="D372" s="107">
        <f t="shared" si="18"/>
        <v>18128</v>
      </c>
      <c r="E372" s="97">
        <f t="shared" si="19"/>
        <v>1362</v>
      </c>
      <c r="F372" s="98">
        <f t="shared" si="20"/>
        <v>8.1235834426816173E-2</v>
      </c>
      <c r="G372" s="118"/>
      <c r="H372" s="99"/>
    </row>
    <row r="373" spans="1:8" ht="12.95" customHeight="1" x14ac:dyDescent="0.25">
      <c r="A373" s="69">
        <v>44</v>
      </c>
      <c r="B373" s="94" t="str">
        <f t="shared" si="17"/>
        <v>Sheopur</v>
      </c>
      <c r="C373" s="106">
        <v>21038</v>
      </c>
      <c r="D373" s="107">
        <f t="shared" si="18"/>
        <v>21387</v>
      </c>
      <c r="E373" s="97">
        <f t="shared" si="19"/>
        <v>349</v>
      </c>
      <c r="F373" s="98">
        <f t="shared" si="20"/>
        <v>1.6589029375415915E-2</v>
      </c>
      <c r="G373" s="118"/>
      <c r="H373" s="99"/>
    </row>
    <row r="374" spans="1:8" ht="12.95" customHeight="1" x14ac:dyDescent="0.25">
      <c r="A374" s="69">
        <v>45</v>
      </c>
      <c r="B374" s="94" t="str">
        <f t="shared" si="17"/>
        <v>Shivpuri</v>
      </c>
      <c r="C374" s="106">
        <v>56675</v>
      </c>
      <c r="D374" s="107">
        <f t="shared" si="18"/>
        <v>56675</v>
      </c>
      <c r="E374" s="97">
        <f t="shared" si="19"/>
        <v>0</v>
      </c>
      <c r="F374" s="98">
        <f t="shared" si="20"/>
        <v>0</v>
      </c>
      <c r="G374" s="118"/>
      <c r="H374" s="99"/>
    </row>
    <row r="375" spans="1:8" ht="12.95" customHeight="1" x14ac:dyDescent="0.25">
      <c r="A375" s="69">
        <v>46</v>
      </c>
      <c r="B375" s="94" t="str">
        <f t="shared" si="17"/>
        <v>Sidhi</v>
      </c>
      <c r="C375" s="106">
        <v>47519</v>
      </c>
      <c r="D375" s="107">
        <f t="shared" si="18"/>
        <v>47519</v>
      </c>
      <c r="E375" s="97">
        <f t="shared" si="19"/>
        <v>0</v>
      </c>
      <c r="F375" s="98">
        <f t="shared" si="20"/>
        <v>0</v>
      </c>
      <c r="G375" s="118"/>
      <c r="H375" s="99"/>
    </row>
    <row r="376" spans="1:8" ht="12.95" customHeight="1" x14ac:dyDescent="0.25">
      <c r="A376" s="69">
        <v>47</v>
      </c>
      <c r="B376" s="94" t="str">
        <f t="shared" si="17"/>
        <v>Singroli</v>
      </c>
      <c r="C376" s="106">
        <v>44313</v>
      </c>
      <c r="D376" s="107">
        <f t="shared" si="18"/>
        <v>40251</v>
      </c>
      <c r="E376" s="97">
        <f t="shared" si="19"/>
        <v>-4062</v>
      </c>
      <c r="F376" s="98">
        <f t="shared" si="20"/>
        <v>-9.1666102498138238E-2</v>
      </c>
      <c r="G376" s="118"/>
      <c r="H376" s="99"/>
    </row>
    <row r="377" spans="1:8" ht="12.95" customHeight="1" x14ac:dyDescent="0.25">
      <c r="A377" s="69">
        <v>48</v>
      </c>
      <c r="B377" s="94" t="str">
        <f t="shared" si="17"/>
        <v>Tikamgarh</v>
      </c>
      <c r="C377" s="106">
        <v>53168</v>
      </c>
      <c r="D377" s="107">
        <f t="shared" si="18"/>
        <v>55514</v>
      </c>
      <c r="E377" s="97">
        <f t="shared" si="19"/>
        <v>2346</v>
      </c>
      <c r="F377" s="98">
        <f t="shared" si="20"/>
        <v>4.412428528438158E-2</v>
      </c>
      <c r="G377" s="118"/>
      <c r="H377" s="99"/>
    </row>
    <row r="378" spans="1:8" ht="12.95" customHeight="1" x14ac:dyDescent="0.25">
      <c r="A378" s="69">
        <v>49</v>
      </c>
      <c r="B378" s="94" t="str">
        <f t="shared" si="17"/>
        <v>Ujjain</v>
      </c>
      <c r="C378" s="106">
        <v>34555</v>
      </c>
      <c r="D378" s="107">
        <f t="shared" si="18"/>
        <v>34242</v>
      </c>
      <c r="E378" s="97">
        <f t="shared" si="19"/>
        <v>-313</v>
      </c>
      <c r="F378" s="98">
        <f t="shared" si="20"/>
        <v>-9.0580234408913322E-3</v>
      </c>
      <c r="G378" s="118"/>
      <c r="H378" s="99"/>
    </row>
    <row r="379" spans="1:8" ht="12.95" customHeight="1" x14ac:dyDescent="0.25">
      <c r="A379" s="69">
        <v>50</v>
      </c>
      <c r="B379" s="94" t="str">
        <f t="shared" si="17"/>
        <v>Umaria</v>
      </c>
      <c r="C379" s="106">
        <v>23131</v>
      </c>
      <c r="D379" s="107">
        <f t="shared" si="18"/>
        <v>20933</v>
      </c>
      <c r="E379" s="97">
        <f t="shared" si="19"/>
        <v>-2198</v>
      </c>
      <c r="F379" s="98">
        <f t="shared" si="20"/>
        <v>-9.5023993774588214E-2</v>
      </c>
      <c r="G379" s="118"/>
      <c r="H379" s="99"/>
    </row>
    <row r="380" spans="1:8" ht="12.95" customHeight="1" x14ac:dyDescent="0.25">
      <c r="A380" s="69">
        <v>51</v>
      </c>
      <c r="B380" s="94" t="str">
        <f t="shared" si="17"/>
        <v>Vidisha</v>
      </c>
      <c r="C380" s="106">
        <v>46228</v>
      </c>
      <c r="D380" s="107">
        <f t="shared" si="18"/>
        <v>45315</v>
      </c>
      <c r="E380" s="97">
        <f>D380-C380</f>
        <v>-913</v>
      </c>
      <c r="F380" s="98">
        <f>E380/C380</f>
        <v>-1.9749935104265814E-2</v>
      </c>
      <c r="G380" s="118"/>
      <c r="H380" s="99"/>
    </row>
    <row r="381" spans="1:8" ht="12.95" customHeight="1" x14ac:dyDescent="0.2">
      <c r="A381" s="74"/>
      <c r="B381" s="75" t="s">
        <v>14</v>
      </c>
      <c r="C381" s="108">
        <f>SUM(C330:C380)</f>
        <v>1886988</v>
      </c>
      <c r="D381" s="108">
        <f>SUM(D330:D380)</f>
        <v>1836109</v>
      </c>
      <c r="E381" s="102">
        <f t="shared" si="19"/>
        <v>-50879</v>
      </c>
      <c r="F381" s="103">
        <f>E381/C381</f>
        <v>-2.6963075546850325E-2</v>
      </c>
      <c r="G381" s="119"/>
      <c r="H381" s="81"/>
    </row>
    <row r="382" spans="1:8" ht="12.95" customHeight="1" x14ac:dyDescent="0.2">
      <c r="A382" s="78"/>
      <c r="B382" s="79"/>
      <c r="C382" s="80"/>
      <c r="D382" s="109"/>
      <c r="E382" s="104"/>
      <c r="F382" s="81"/>
      <c r="G382" s="82"/>
      <c r="H382" s="31"/>
    </row>
    <row r="383" spans="1:8" ht="15" customHeight="1" x14ac:dyDescent="0.2">
      <c r="A383" s="385" t="s">
        <v>267</v>
      </c>
      <c r="B383" s="385"/>
      <c r="C383" s="385"/>
      <c r="D383" s="385"/>
      <c r="E383" s="385"/>
      <c r="F383" s="385"/>
      <c r="G383" s="385"/>
      <c r="H383" s="385"/>
    </row>
    <row r="384" spans="1:8" ht="52.5" customHeight="1" x14ac:dyDescent="0.2">
      <c r="A384" s="49" t="s">
        <v>97</v>
      </c>
      <c r="B384" s="49" t="s">
        <v>98</v>
      </c>
      <c r="C384" s="120" t="s">
        <v>278</v>
      </c>
      <c r="D384" s="120" t="s">
        <v>279</v>
      </c>
      <c r="E384" s="49" t="s">
        <v>99</v>
      </c>
      <c r="F384" s="121"/>
      <c r="G384" s="7"/>
      <c r="H384" s="7"/>
    </row>
    <row r="385" spans="1:8" ht="13.5" customHeight="1" x14ac:dyDescent="0.2">
      <c r="A385" s="122">
        <v>1</v>
      </c>
      <c r="B385" s="122">
        <v>2</v>
      </c>
      <c r="C385" s="123">
        <v>3</v>
      </c>
      <c r="D385" s="123">
        <v>4</v>
      </c>
      <c r="E385" s="122">
        <v>5</v>
      </c>
      <c r="F385" s="121"/>
      <c r="G385" s="7"/>
      <c r="H385" s="7"/>
    </row>
    <row r="386" spans="1:8" ht="13.5" customHeight="1" x14ac:dyDescent="0.2">
      <c r="A386" s="93">
        <v>1</v>
      </c>
      <c r="B386" s="94" t="str">
        <f t="shared" ref="B386:B436" si="21">B47</f>
        <v>Agar Malwa</v>
      </c>
      <c r="C386" s="97">
        <v>4189158</v>
      </c>
      <c r="D386" s="97">
        <v>3553400</v>
      </c>
      <c r="E386" s="124">
        <f t="shared" ref="E386:E437" si="22">D386/C386</f>
        <v>0.84823728300531998</v>
      </c>
      <c r="F386" s="125"/>
      <c r="G386" s="125"/>
      <c r="H386" s="126"/>
    </row>
    <row r="387" spans="1:8" ht="13.5" customHeight="1" x14ac:dyDescent="0.2">
      <c r="A387" s="93">
        <v>2</v>
      </c>
      <c r="B387" s="94" t="str">
        <f t="shared" si="21"/>
        <v>Anooppur</v>
      </c>
      <c r="C387" s="97">
        <v>12235905</v>
      </c>
      <c r="D387" s="97">
        <v>11663465</v>
      </c>
      <c r="E387" s="124">
        <f t="shared" si="22"/>
        <v>0.95321637426900585</v>
      </c>
      <c r="F387" s="125"/>
      <c r="G387" s="125"/>
      <c r="H387" s="126"/>
    </row>
    <row r="388" spans="1:8" ht="13.5" customHeight="1" x14ac:dyDescent="0.2">
      <c r="A388" s="93">
        <v>3</v>
      </c>
      <c r="B388" s="94" t="str">
        <f t="shared" si="21"/>
        <v>Alirajpur</v>
      </c>
      <c r="C388" s="97">
        <v>5320665</v>
      </c>
      <c r="D388" s="97">
        <v>4824148</v>
      </c>
      <c r="E388" s="124">
        <f t="shared" si="22"/>
        <v>0.90668140166689692</v>
      </c>
      <c r="F388" s="125"/>
      <c r="G388" s="125"/>
      <c r="H388" s="126"/>
    </row>
    <row r="389" spans="1:8" ht="13.5" customHeight="1" x14ac:dyDescent="0.2">
      <c r="A389" s="93">
        <v>4</v>
      </c>
      <c r="B389" s="94" t="str">
        <f t="shared" si="21"/>
        <v>Ashoknagar</v>
      </c>
      <c r="C389" s="97">
        <v>4847679</v>
      </c>
      <c r="D389" s="97">
        <v>4564189</v>
      </c>
      <c r="E389" s="124">
        <f t="shared" si="22"/>
        <v>0.94152046783625731</v>
      </c>
      <c r="F389" s="125"/>
      <c r="G389" s="125"/>
      <c r="H389" s="126"/>
    </row>
    <row r="390" spans="1:8" ht="13.5" customHeight="1" x14ac:dyDescent="0.2">
      <c r="A390" s="93">
        <v>5</v>
      </c>
      <c r="B390" s="94" t="str">
        <f t="shared" si="21"/>
        <v>Badwani</v>
      </c>
      <c r="C390" s="97">
        <v>13736952</v>
      </c>
      <c r="D390" s="97">
        <v>12812219</v>
      </c>
      <c r="E390" s="124">
        <f t="shared" si="22"/>
        <v>0.93268281056816682</v>
      </c>
      <c r="F390" s="125"/>
      <c r="G390" s="125"/>
      <c r="H390" s="126"/>
    </row>
    <row r="391" spans="1:8" ht="13.5" customHeight="1" x14ac:dyDescent="0.2">
      <c r="A391" s="93">
        <v>6</v>
      </c>
      <c r="B391" s="94" t="str">
        <f t="shared" si="21"/>
        <v>Balaghat</v>
      </c>
      <c r="C391" s="97">
        <v>10745301</v>
      </c>
      <c r="D391" s="97">
        <v>10401244</v>
      </c>
      <c r="E391" s="124">
        <f t="shared" si="22"/>
        <v>0.96798070151780768</v>
      </c>
      <c r="F391" s="125"/>
      <c r="G391" s="125"/>
      <c r="H391" s="126"/>
    </row>
    <row r="392" spans="1:8" ht="13.5" customHeight="1" x14ac:dyDescent="0.2">
      <c r="A392" s="93">
        <v>7</v>
      </c>
      <c r="B392" s="94" t="str">
        <f t="shared" si="21"/>
        <v>Betul</v>
      </c>
      <c r="C392" s="97">
        <v>12369969</v>
      </c>
      <c r="D392" s="97">
        <v>10805960</v>
      </c>
      <c r="E392" s="124">
        <f t="shared" si="22"/>
        <v>0.87356403237550551</v>
      </c>
      <c r="F392" s="125"/>
      <c r="G392" s="125"/>
      <c r="H392" s="126"/>
    </row>
    <row r="393" spans="1:8" ht="13.5" customHeight="1" x14ac:dyDescent="0.2">
      <c r="A393" s="93">
        <v>8</v>
      </c>
      <c r="B393" s="94" t="str">
        <f t="shared" si="21"/>
        <v>Bhind</v>
      </c>
      <c r="C393" s="97">
        <v>9146893</v>
      </c>
      <c r="D393" s="97">
        <v>6838153</v>
      </c>
      <c r="E393" s="124">
        <f t="shared" si="22"/>
        <v>0.74759298047981981</v>
      </c>
      <c r="F393" s="125"/>
      <c r="G393" s="125"/>
      <c r="H393" s="126"/>
    </row>
    <row r="394" spans="1:8" ht="13.5" customHeight="1" x14ac:dyDescent="0.2">
      <c r="A394" s="93">
        <v>9</v>
      </c>
      <c r="B394" s="94" t="str">
        <f t="shared" si="21"/>
        <v>Bhopal</v>
      </c>
      <c r="C394" s="97">
        <v>9088479</v>
      </c>
      <c r="D394" s="97">
        <v>8435012</v>
      </c>
      <c r="E394" s="124">
        <f t="shared" si="22"/>
        <v>0.92809941025335485</v>
      </c>
      <c r="F394" s="125"/>
      <c r="G394" s="125"/>
      <c r="H394" s="126"/>
    </row>
    <row r="395" spans="1:8" ht="13.5" customHeight="1" x14ac:dyDescent="0.2">
      <c r="A395" s="93">
        <v>10</v>
      </c>
      <c r="B395" s="94" t="str">
        <f t="shared" si="21"/>
        <v>Burhanpur</v>
      </c>
      <c r="C395" s="97">
        <v>5955246</v>
      </c>
      <c r="D395" s="97">
        <v>5412015</v>
      </c>
      <c r="E395" s="124">
        <f t="shared" si="22"/>
        <v>0.90878109821156006</v>
      </c>
      <c r="F395" s="125"/>
      <c r="G395" s="125"/>
      <c r="H395" s="126"/>
    </row>
    <row r="396" spans="1:8" ht="13.5" customHeight="1" x14ac:dyDescent="0.2">
      <c r="A396" s="93">
        <v>11</v>
      </c>
      <c r="B396" s="94" t="str">
        <f t="shared" si="21"/>
        <v>Chhatarpur</v>
      </c>
      <c r="C396" s="97">
        <v>14116392</v>
      </c>
      <c r="D396" s="97">
        <v>14482800</v>
      </c>
      <c r="E396" s="124">
        <f t="shared" si="22"/>
        <v>1.0259562075068474</v>
      </c>
      <c r="F396" s="125"/>
      <c r="G396" s="125"/>
      <c r="H396" s="126"/>
    </row>
    <row r="397" spans="1:8" ht="13.5" customHeight="1" x14ac:dyDescent="0.2">
      <c r="A397" s="93">
        <v>12</v>
      </c>
      <c r="B397" s="94" t="str">
        <f t="shared" si="21"/>
        <v>Chhindwara</v>
      </c>
      <c r="C397" s="97">
        <v>14748237</v>
      </c>
      <c r="D397" s="97">
        <v>13700340</v>
      </c>
      <c r="E397" s="124">
        <f t="shared" si="22"/>
        <v>0.92894764303014654</v>
      </c>
      <c r="F397" s="125"/>
      <c r="G397" s="125"/>
      <c r="H397" s="126"/>
    </row>
    <row r="398" spans="1:8" ht="13.5" customHeight="1" x14ac:dyDescent="0.2">
      <c r="A398" s="93">
        <v>13</v>
      </c>
      <c r="B398" s="94" t="str">
        <f t="shared" si="21"/>
        <v>Damoh</v>
      </c>
      <c r="C398" s="97">
        <v>10291977</v>
      </c>
      <c r="D398" s="97">
        <v>9744466</v>
      </c>
      <c r="E398" s="124">
        <f t="shared" si="22"/>
        <v>0.94680215472692952</v>
      </c>
      <c r="F398" s="125"/>
      <c r="G398" s="125"/>
      <c r="H398" s="126"/>
    </row>
    <row r="399" spans="1:8" ht="13.5" customHeight="1" x14ac:dyDescent="0.2">
      <c r="A399" s="93">
        <v>14</v>
      </c>
      <c r="B399" s="94" t="str">
        <f t="shared" si="21"/>
        <v>Datia</v>
      </c>
      <c r="C399" s="97">
        <v>4856730</v>
      </c>
      <c r="D399" s="97">
        <v>4798312</v>
      </c>
      <c r="E399" s="124">
        <f t="shared" si="22"/>
        <v>0.98797174230397822</v>
      </c>
      <c r="F399" s="125"/>
      <c r="G399" s="125"/>
      <c r="H399" s="126"/>
    </row>
    <row r="400" spans="1:8" ht="13.5" customHeight="1" x14ac:dyDescent="0.2">
      <c r="A400" s="93">
        <v>15</v>
      </c>
      <c r="B400" s="94" t="str">
        <f t="shared" si="21"/>
        <v>Dewas</v>
      </c>
      <c r="C400" s="97">
        <v>8659868</v>
      </c>
      <c r="D400" s="97">
        <v>7571040</v>
      </c>
      <c r="E400" s="124">
        <f t="shared" si="22"/>
        <v>0.87426736758574153</v>
      </c>
      <c r="F400" s="125"/>
      <c r="G400" s="125"/>
      <c r="H400" s="126"/>
    </row>
    <row r="401" spans="1:8" ht="13.5" customHeight="1" x14ac:dyDescent="0.2">
      <c r="A401" s="93">
        <v>16</v>
      </c>
      <c r="B401" s="94" t="str">
        <f t="shared" si="21"/>
        <v>Dhar</v>
      </c>
      <c r="C401" s="97">
        <v>15681897</v>
      </c>
      <c r="D401" s="97">
        <v>15291297</v>
      </c>
      <c r="E401" s="124">
        <f t="shared" si="22"/>
        <v>0.97509229910131412</v>
      </c>
      <c r="F401" s="125"/>
      <c r="G401" s="125"/>
      <c r="H401" s="126"/>
    </row>
    <row r="402" spans="1:8" ht="13.5" customHeight="1" x14ac:dyDescent="0.2">
      <c r="A402" s="93">
        <v>17</v>
      </c>
      <c r="B402" s="94" t="str">
        <f t="shared" si="21"/>
        <v>Dindori</v>
      </c>
      <c r="C402" s="97">
        <v>8364294</v>
      </c>
      <c r="D402" s="97">
        <v>7951376</v>
      </c>
      <c r="E402" s="124">
        <f t="shared" si="22"/>
        <v>0.9506332512941319</v>
      </c>
      <c r="F402" s="125"/>
      <c r="G402" s="125"/>
      <c r="H402" s="126"/>
    </row>
    <row r="403" spans="1:8" ht="13.5" customHeight="1" x14ac:dyDescent="0.2">
      <c r="A403" s="93">
        <v>18</v>
      </c>
      <c r="B403" s="94" t="str">
        <f t="shared" si="21"/>
        <v>Guna</v>
      </c>
      <c r="C403" s="97">
        <v>8715357</v>
      </c>
      <c r="D403" s="97">
        <v>8376669</v>
      </c>
      <c r="E403" s="124">
        <f t="shared" si="22"/>
        <v>0.96113894129638067</v>
      </c>
      <c r="F403" s="125"/>
      <c r="G403" s="125"/>
      <c r="H403" s="126"/>
    </row>
    <row r="404" spans="1:8" ht="13.5" customHeight="1" x14ac:dyDescent="0.2">
      <c r="A404" s="93">
        <v>19</v>
      </c>
      <c r="B404" s="94" t="str">
        <f t="shared" si="21"/>
        <v>Gwalior</v>
      </c>
      <c r="C404" s="97">
        <v>7614915</v>
      </c>
      <c r="D404" s="97">
        <v>6844955</v>
      </c>
      <c r="E404" s="124">
        <f t="shared" si="22"/>
        <v>0.89888790616835512</v>
      </c>
      <c r="F404" s="125"/>
      <c r="G404" s="125"/>
      <c r="H404" s="126"/>
    </row>
    <row r="405" spans="1:8" ht="13.5" customHeight="1" x14ac:dyDescent="0.2">
      <c r="A405" s="93">
        <v>20</v>
      </c>
      <c r="B405" s="94" t="str">
        <f t="shared" si="21"/>
        <v>Harda</v>
      </c>
      <c r="C405" s="97">
        <v>3703689</v>
      </c>
      <c r="D405" s="97">
        <v>3495698</v>
      </c>
      <c r="E405" s="124">
        <f t="shared" si="22"/>
        <v>0.94384220705356203</v>
      </c>
      <c r="F405" s="125"/>
      <c r="G405" s="125"/>
      <c r="H405" s="126"/>
    </row>
    <row r="406" spans="1:8" ht="13.5" customHeight="1" x14ac:dyDescent="0.2">
      <c r="A406" s="93">
        <v>21</v>
      </c>
      <c r="B406" s="94" t="str">
        <f t="shared" si="21"/>
        <v>Hoshangabad</v>
      </c>
      <c r="C406" s="97">
        <v>5911299</v>
      </c>
      <c r="D406" s="97">
        <v>5565609</v>
      </c>
      <c r="E406" s="124">
        <f t="shared" si="22"/>
        <v>0.94152046783625731</v>
      </c>
      <c r="F406" s="125"/>
      <c r="G406" s="125"/>
      <c r="H406" s="126"/>
    </row>
    <row r="407" spans="1:8" ht="13.5" customHeight="1" x14ac:dyDescent="0.2">
      <c r="A407" s="93">
        <v>22</v>
      </c>
      <c r="B407" s="94" t="str">
        <f t="shared" si="21"/>
        <v>Indore</v>
      </c>
      <c r="C407" s="97">
        <v>9159102</v>
      </c>
      <c r="D407" s="97">
        <v>8371517</v>
      </c>
      <c r="E407" s="124">
        <f t="shared" si="22"/>
        <v>0.91401067484563447</v>
      </c>
      <c r="F407" s="125"/>
      <c r="G407" s="125"/>
      <c r="H407" s="126"/>
    </row>
    <row r="408" spans="1:8" ht="13.5" customHeight="1" x14ac:dyDescent="0.2">
      <c r="A408" s="93">
        <v>23</v>
      </c>
      <c r="B408" s="94" t="str">
        <f t="shared" si="21"/>
        <v>Jabalpur</v>
      </c>
      <c r="C408" s="97">
        <v>10975200</v>
      </c>
      <c r="D408" s="97">
        <v>11228418</v>
      </c>
      <c r="E408" s="124">
        <f t="shared" si="22"/>
        <v>1.0230718346818282</v>
      </c>
      <c r="F408" s="125"/>
      <c r="G408" s="125"/>
      <c r="H408" s="126"/>
    </row>
    <row r="409" spans="1:8" ht="13.5" customHeight="1" x14ac:dyDescent="0.2">
      <c r="A409" s="93">
        <v>24</v>
      </c>
      <c r="B409" s="94" t="str">
        <f t="shared" si="21"/>
        <v>Jhabua</v>
      </c>
      <c r="C409" s="97">
        <v>16104096</v>
      </c>
      <c r="D409" s="97">
        <v>16397704</v>
      </c>
      <c r="E409" s="124">
        <f t="shared" si="22"/>
        <v>1.0182318833668156</v>
      </c>
      <c r="F409" s="125"/>
      <c r="G409" s="125"/>
      <c r="H409" s="126"/>
    </row>
    <row r="410" spans="1:8" ht="13.5" customHeight="1" x14ac:dyDescent="0.2">
      <c r="A410" s="93">
        <v>25</v>
      </c>
      <c r="B410" s="94" t="str">
        <f t="shared" si="21"/>
        <v>Katni</v>
      </c>
      <c r="C410" s="97">
        <v>10056510</v>
      </c>
      <c r="D410" s="97">
        <v>9644840</v>
      </c>
      <c r="E410" s="124">
        <f t="shared" si="22"/>
        <v>0.95906432748538006</v>
      </c>
      <c r="F410" s="125"/>
      <c r="G410" s="125"/>
      <c r="H410" s="126"/>
    </row>
    <row r="411" spans="1:8" ht="13.5" customHeight="1" x14ac:dyDescent="0.2">
      <c r="A411" s="93">
        <v>26</v>
      </c>
      <c r="B411" s="94" t="str">
        <f t="shared" si="21"/>
        <v>Khandwa</v>
      </c>
      <c r="C411" s="97">
        <v>10377819</v>
      </c>
      <c r="D411" s="97">
        <v>9952996</v>
      </c>
      <c r="E411" s="124">
        <f t="shared" si="22"/>
        <v>0.95906432748538006</v>
      </c>
      <c r="F411" s="125"/>
      <c r="G411" s="125"/>
      <c r="H411" s="126"/>
    </row>
    <row r="412" spans="1:8" ht="13.5" customHeight="1" x14ac:dyDescent="0.2">
      <c r="A412" s="93">
        <v>27</v>
      </c>
      <c r="B412" s="94" t="str">
        <f t="shared" si="21"/>
        <v>Khargone</v>
      </c>
      <c r="C412" s="97">
        <v>13603050</v>
      </c>
      <c r="D412" s="97">
        <v>12639672</v>
      </c>
      <c r="E412" s="124">
        <f t="shared" si="22"/>
        <v>0.92917926494425884</v>
      </c>
      <c r="F412" s="125"/>
      <c r="G412" s="125"/>
      <c r="H412" s="126"/>
    </row>
    <row r="413" spans="1:8" ht="13.5" customHeight="1" x14ac:dyDescent="0.2">
      <c r="A413" s="93">
        <v>28</v>
      </c>
      <c r="B413" s="94" t="str">
        <f t="shared" si="21"/>
        <v>Mandla</v>
      </c>
      <c r="C413" s="97">
        <v>9985887</v>
      </c>
      <c r="D413" s="97">
        <v>9491653</v>
      </c>
      <c r="E413" s="124">
        <f t="shared" si="22"/>
        <v>0.95050675017652408</v>
      </c>
      <c r="F413" s="125"/>
      <c r="G413" s="125"/>
      <c r="H413" s="126"/>
    </row>
    <row r="414" spans="1:8" ht="13.5" customHeight="1" x14ac:dyDescent="0.2">
      <c r="A414" s="93">
        <v>29</v>
      </c>
      <c r="B414" s="94" t="str">
        <f t="shared" si="21"/>
        <v>Mandsaur</v>
      </c>
      <c r="C414" s="97">
        <v>6911478</v>
      </c>
      <c r="D414" s="97">
        <v>5008126</v>
      </c>
      <c r="E414" s="124">
        <f t="shared" si="22"/>
        <v>0.72460998935394139</v>
      </c>
      <c r="F414" s="125"/>
      <c r="G414" s="125"/>
      <c r="H414" s="126"/>
    </row>
    <row r="415" spans="1:8" ht="13.5" customHeight="1" x14ac:dyDescent="0.2">
      <c r="A415" s="93">
        <v>30</v>
      </c>
      <c r="B415" s="94" t="str">
        <f t="shared" si="21"/>
        <v>Morena</v>
      </c>
      <c r="C415" s="97">
        <v>13642209</v>
      </c>
      <c r="D415" s="97">
        <v>12289874</v>
      </c>
      <c r="E415" s="124">
        <f t="shared" si="22"/>
        <v>0.90087125919270117</v>
      </c>
      <c r="F415" s="125"/>
      <c r="G415" s="125"/>
      <c r="H415" s="126"/>
    </row>
    <row r="416" spans="1:8" ht="13.5" customHeight="1" x14ac:dyDescent="0.2">
      <c r="A416" s="93">
        <v>31</v>
      </c>
      <c r="B416" s="94" t="str">
        <f t="shared" si="21"/>
        <v>Narsinghpur</v>
      </c>
      <c r="C416" s="97">
        <v>5326228</v>
      </c>
      <c r="D416" s="97">
        <v>5136480</v>
      </c>
      <c r="E416" s="124">
        <f t="shared" si="22"/>
        <v>0.96437478831172829</v>
      </c>
      <c r="F416" s="125"/>
      <c r="G416" s="125"/>
      <c r="H416" s="126"/>
    </row>
    <row r="417" spans="1:8" ht="13.5" customHeight="1" x14ac:dyDescent="0.2">
      <c r="A417" s="93">
        <v>32</v>
      </c>
      <c r="B417" s="94" t="str">
        <f t="shared" si="21"/>
        <v>Neemuch</v>
      </c>
      <c r="C417" s="97">
        <v>4885470</v>
      </c>
      <c r="D417" s="97">
        <v>4599770</v>
      </c>
      <c r="E417" s="124">
        <f t="shared" si="22"/>
        <v>0.94152046783625731</v>
      </c>
      <c r="F417" s="125"/>
      <c r="G417" s="125"/>
      <c r="H417" s="126"/>
    </row>
    <row r="418" spans="1:8" ht="13.5" customHeight="1" x14ac:dyDescent="0.2">
      <c r="A418" s="93">
        <v>33</v>
      </c>
      <c r="B418" s="94" t="str">
        <f t="shared" si="21"/>
        <v>Panna</v>
      </c>
      <c r="C418" s="97">
        <v>10753164</v>
      </c>
      <c r="D418" s="97">
        <v>10312976</v>
      </c>
      <c r="E418" s="124">
        <f t="shared" si="22"/>
        <v>0.95906432748538006</v>
      </c>
      <c r="F418" s="125"/>
      <c r="G418" s="125"/>
      <c r="H418" s="126"/>
    </row>
    <row r="419" spans="1:8" ht="13.5" customHeight="1" x14ac:dyDescent="0.2">
      <c r="A419" s="93">
        <v>34</v>
      </c>
      <c r="B419" s="94" t="str">
        <f t="shared" si="21"/>
        <v>Raisen</v>
      </c>
      <c r="C419" s="97">
        <v>10936989</v>
      </c>
      <c r="D419" s="97">
        <v>10361196</v>
      </c>
      <c r="E419" s="124">
        <f t="shared" si="22"/>
        <v>0.9473536089320379</v>
      </c>
      <c r="F419" s="125"/>
      <c r="G419" s="125"/>
      <c r="H419" s="126"/>
    </row>
    <row r="420" spans="1:8" ht="13.5" customHeight="1" x14ac:dyDescent="0.2">
      <c r="A420" s="93">
        <v>35</v>
      </c>
      <c r="B420" s="94" t="str">
        <f t="shared" si="21"/>
        <v>Rajgarh</v>
      </c>
      <c r="C420" s="97">
        <v>10636056</v>
      </c>
      <c r="D420" s="97">
        <v>10040922</v>
      </c>
      <c r="E420" s="124">
        <f t="shared" si="22"/>
        <v>0.94404561239617391</v>
      </c>
      <c r="F420" s="7"/>
      <c r="G420" s="7"/>
      <c r="H420" s="127"/>
    </row>
    <row r="421" spans="1:8" ht="13.5" customHeight="1" x14ac:dyDescent="0.2">
      <c r="A421" s="93">
        <v>36</v>
      </c>
      <c r="B421" s="94" t="str">
        <f t="shared" si="21"/>
        <v>Ratlam</v>
      </c>
      <c r="C421" s="97">
        <v>9270594</v>
      </c>
      <c r="D421" s="97">
        <v>9687480</v>
      </c>
      <c r="E421" s="124">
        <f t="shared" si="22"/>
        <v>1.0449686395499576</v>
      </c>
      <c r="F421" s="7"/>
      <c r="G421" s="7"/>
      <c r="H421" s="127"/>
    </row>
    <row r="422" spans="1:8" ht="13.5" customHeight="1" x14ac:dyDescent="0.2">
      <c r="A422" s="93">
        <v>37</v>
      </c>
      <c r="B422" s="94" t="str">
        <f t="shared" si="21"/>
        <v>Rewa</v>
      </c>
      <c r="C422" s="97">
        <v>14402646</v>
      </c>
      <c r="D422" s="97">
        <v>12332960</v>
      </c>
      <c r="E422" s="124">
        <f t="shared" si="22"/>
        <v>0.85629821075932855</v>
      </c>
      <c r="F422" s="7"/>
      <c r="G422" s="7"/>
      <c r="H422" s="127"/>
    </row>
    <row r="423" spans="1:8" ht="13.5" customHeight="1" x14ac:dyDescent="0.2">
      <c r="A423" s="93">
        <v>38</v>
      </c>
      <c r="B423" s="94" t="str">
        <f t="shared" si="21"/>
        <v>Sagar</v>
      </c>
      <c r="C423" s="97">
        <v>15845280</v>
      </c>
      <c r="D423" s="97">
        <v>16113120</v>
      </c>
      <c r="E423" s="124">
        <f t="shared" si="22"/>
        <v>1.0169034564236163</v>
      </c>
      <c r="F423" s="7"/>
      <c r="G423" s="7"/>
      <c r="H423" s="127"/>
    </row>
    <row r="424" spans="1:8" ht="13.5" customHeight="1" x14ac:dyDescent="0.2">
      <c r="A424" s="93">
        <v>39</v>
      </c>
      <c r="B424" s="94" t="str">
        <f t="shared" si="21"/>
        <v>Satna</v>
      </c>
      <c r="C424" s="97">
        <v>13652640</v>
      </c>
      <c r="D424" s="97">
        <v>11862284</v>
      </c>
      <c r="E424" s="124">
        <f t="shared" si="22"/>
        <v>0.86886375089360002</v>
      </c>
      <c r="F424" s="7"/>
      <c r="G424" s="7"/>
      <c r="H424" s="127"/>
    </row>
    <row r="425" spans="1:8" ht="13.5" customHeight="1" x14ac:dyDescent="0.2">
      <c r="A425" s="93">
        <v>40</v>
      </c>
      <c r="B425" s="94" t="str">
        <f t="shared" si="21"/>
        <v>Sehore</v>
      </c>
      <c r="C425" s="97">
        <v>8740112</v>
      </c>
      <c r="D425" s="97">
        <v>7920342</v>
      </c>
      <c r="E425" s="124">
        <f t="shared" si="22"/>
        <v>0.9062060074287378</v>
      </c>
      <c r="F425" s="7"/>
      <c r="G425" s="7"/>
      <c r="H425" s="127"/>
    </row>
    <row r="426" spans="1:8" ht="13.5" customHeight="1" x14ac:dyDescent="0.2">
      <c r="A426" s="93">
        <v>41</v>
      </c>
      <c r="B426" s="94" t="str">
        <f t="shared" si="21"/>
        <v>Seoni</v>
      </c>
      <c r="C426" s="97">
        <v>9642690</v>
      </c>
      <c r="D426" s="97">
        <v>10287720</v>
      </c>
      <c r="E426" s="124">
        <f t="shared" si="22"/>
        <v>1.066893159481431</v>
      </c>
      <c r="F426" s="7"/>
      <c r="G426" s="7"/>
      <c r="H426" s="127"/>
    </row>
    <row r="427" spans="1:8" ht="13.5" customHeight="1" x14ac:dyDescent="0.2">
      <c r="A427" s="93">
        <v>42</v>
      </c>
      <c r="B427" s="94" t="str">
        <f t="shared" si="21"/>
        <v>Shahdol</v>
      </c>
      <c r="C427" s="97">
        <v>9558216</v>
      </c>
      <c r="D427" s="97">
        <v>8294092</v>
      </c>
      <c r="E427" s="124">
        <f t="shared" si="22"/>
        <v>0.86774477580335074</v>
      </c>
      <c r="F427" s="7"/>
      <c r="G427" s="7"/>
      <c r="H427" s="127"/>
    </row>
    <row r="428" spans="1:8" ht="13.5" customHeight="1" x14ac:dyDescent="0.2">
      <c r="A428" s="93">
        <v>43</v>
      </c>
      <c r="B428" s="94" t="str">
        <f t="shared" si="21"/>
        <v>Shajapur</v>
      </c>
      <c r="C428" s="97">
        <v>4187790</v>
      </c>
      <c r="D428" s="97">
        <v>4333355</v>
      </c>
      <c r="E428" s="124">
        <f t="shared" si="22"/>
        <v>1.0347593838277469</v>
      </c>
      <c r="F428" s="7"/>
      <c r="G428" s="7"/>
      <c r="H428" s="127"/>
    </row>
    <row r="429" spans="1:8" ht="13.5" customHeight="1" x14ac:dyDescent="0.2">
      <c r="A429" s="93">
        <v>44</v>
      </c>
      <c r="B429" s="94" t="str">
        <f t="shared" si="21"/>
        <v>Sheopur</v>
      </c>
      <c r="C429" s="97">
        <v>6780663</v>
      </c>
      <c r="D429" s="97">
        <v>6337121</v>
      </c>
      <c r="E429" s="124">
        <f t="shared" si="22"/>
        <v>0.93458722251791604</v>
      </c>
      <c r="F429" s="7"/>
      <c r="G429" s="7"/>
      <c r="H429" s="127"/>
    </row>
    <row r="430" spans="1:8" ht="13.5" customHeight="1" x14ac:dyDescent="0.2">
      <c r="A430" s="93">
        <v>45</v>
      </c>
      <c r="B430" s="94" t="str">
        <f t="shared" si="21"/>
        <v>Shivpuri</v>
      </c>
      <c r="C430" s="97">
        <v>14708394</v>
      </c>
      <c r="D430" s="97">
        <v>13762240</v>
      </c>
      <c r="E430" s="124">
        <f t="shared" si="22"/>
        <v>0.93567251461988299</v>
      </c>
      <c r="F430" s="7"/>
      <c r="G430" s="7"/>
      <c r="H430" s="127"/>
    </row>
    <row r="431" spans="1:8" ht="13.5" customHeight="1" x14ac:dyDescent="0.2">
      <c r="A431" s="93">
        <v>46</v>
      </c>
      <c r="B431" s="94" t="str">
        <f t="shared" si="21"/>
        <v>Sidhi</v>
      </c>
      <c r="C431" s="97">
        <v>12537720</v>
      </c>
      <c r="D431" s="97">
        <v>12024480</v>
      </c>
      <c r="E431" s="124">
        <f t="shared" si="22"/>
        <v>0.95906432748538006</v>
      </c>
      <c r="F431" s="7"/>
      <c r="G431" s="7"/>
      <c r="H431" s="127"/>
    </row>
    <row r="432" spans="1:8" ht="13.5" customHeight="1" x14ac:dyDescent="0.2">
      <c r="A432" s="93">
        <v>47</v>
      </c>
      <c r="B432" s="94" t="str">
        <f t="shared" si="21"/>
        <v>Singroli</v>
      </c>
      <c r="C432" s="97">
        <v>11466918</v>
      </c>
      <c r="D432" s="97">
        <v>10263458</v>
      </c>
      <c r="E432" s="124">
        <f t="shared" si="22"/>
        <v>0.89504939339410994</v>
      </c>
      <c r="F432" s="7"/>
      <c r="G432" s="7"/>
      <c r="H432" s="127"/>
    </row>
    <row r="433" spans="1:8" ht="13.5" customHeight="1" x14ac:dyDescent="0.2">
      <c r="A433" s="93">
        <v>48</v>
      </c>
      <c r="B433" s="94" t="str">
        <f t="shared" si="21"/>
        <v>Tikamgarh</v>
      </c>
      <c r="C433" s="97">
        <v>13624820</v>
      </c>
      <c r="D433" s="97">
        <v>13940575</v>
      </c>
      <c r="E433" s="124">
        <f t="shared" si="22"/>
        <v>1.0231749850640228</v>
      </c>
      <c r="F433" s="7"/>
      <c r="G433" s="7"/>
      <c r="H433" s="127"/>
    </row>
    <row r="434" spans="1:8" ht="13.5" customHeight="1" x14ac:dyDescent="0.2">
      <c r="A434" s="93">
        <v>49</v>
      </c>
      <c r="B434" s="94" t="str">
        <f t="shared" si="21"/>
        <v>Ujjain</v>
      </c>
      <c r="C434" s="97">
        <v>8857458</v>
      </c>
      <c r="D434" s="97">
        <v>8494872</v>
      </c>
      <c r="E434" s="124">
        <f t="shared" si="22"/>
        <v>0.95906432748538006</v>
      </c>
      <c r="F434" s="7"/>
      <c r="G434" s="7"/>
      <c r="H434" s="127"/>
    </row>
    <row r="435" spans="1:8" ht="13.5" customHeight="1" x14ac:dyDescent="0.2">
      <c r="A435" s="93">
        <v>50</v>
      </c>
      <c r="B435" s="94" t="str">
        <f t="shared" si="21"/>
        <v>Umaria</v>
      </c>
      <c r="C435" s="97">
        <v>5635305</v>
      </c>
      <c r="D435" s="97">
        <v>4887540</v>
      </c>
      <c r="E435" s="124">
        <f t="shared" si="22"/>
        <v>0.86730709340488221</v>
      </c>
      <c r="F435" s="7"/>
      <c r="G435" s="7"/>
      <c r="H435" s="127"/>
    </row>
    <row r="436" spans="1:8" ht="13.5" customHeight="1" x14ac:dyDescent="0.2">
      <c r="A436" s="93">
        <v>51</v>
      </c>
      <c r="B436" s="94" t="str">
        <f t="shared" si="21"/>
        <v>Vidisha</v>
      </c>
      <c r="C436" s="97">
        <v>12177765</v>
      </c>
      <c r="D436" s="97">
        <v>11501932</v>
      </c>
      <c r="E436" s="124">
        <f t="shared" si="22"/>
        <v>0.94450270636689082</v>
      </c>
      <c r="F436" s="7"/>
      <c r="G436" s="7"/>
      <c r="H436" s="127"/>
    </row>
    <row r="437" spans="1:8" ht="13.5" customHeight="1" x14ac:dyDescent="0.2">
      <c r="A437" s="75"/>
      <c r="B437" s="128" t="s">
        <v>100</v>
      </c>
      <c r="C437" s="102">
        <f>SUM(C386:C436)</f>
        <v>504743171</v>
      </c>
      <c r="D437" s="102">
        <f>SUM(D386:D436)</f>
        <v>474652082</v>
      </c>
      <c r="E437" s="129">
        <f t="shared" si="22"/>
        <v>0.9403833657810895</v>
      </c>
      <c r="F437" s="7"/>
      <c r="G437" s="7"/>
      <c r="H437" s="7"/>
    </row>
    <row r="438" spans="1:8" ht="13.5" customHeight="1" x14ac:dyDescent="0.2">
      <c r="A438" s="64"/>
      <c r="B438" s="130"/>
      <c r="C438" s="131"/>
      <c r="D438" s="104"/>
      <c r="E438" s="132"/>
      <c r="F438" s="31"/>
      <c r="G438" s="31"/>
      <c r="H438" s="31"/>
    </row>
    <row r="439" spans="1:8" ht="15.75" customHeight="1" x14ac:dyDescent="0.2">
      <c r="A439" s="6" t="s">
        <v>101</v>
      </c>
      <c r="B439" s="7"/>
      <c r="C439" s="7"/>
      <c r="D439" s="31"/>
      <c r="E439" s="31"/>
      <c r="F439" s="31"/>
      <c r="G439" s="31"/>
      <c r="H439" s="31"/>
    </row>
    <row r="440" spans="1:8" x14ac:dyDescent="0.2">
      <c r="A440" s="6"/>
      <c r="B440" s="7"/>
      <c r="C440" s="7"/>
      <c r="D440" s="31"/>
      <c r="E440" s="31"/>
      <c r="F440" s="31"/>
      <c r="G440" s="31"/>
      <c r="H440" s="31"/>
    </row>
    <row r="441" spans="1:8" x14ac:dyDescent="0.2">
      <c r="A441" s="133" t="s">
        <v>102</v>
      </c>
      <c r="G441" s="31"/>
      <c r="H441" s="31"/>
    </row>
    <row r="442" spans="1:8" ht="39.75" customHeight="1" x14ac:dyDescent="0.2">
      <c r="A442" s="134" t="s">
        <v>30</v>
      </c>
      <c r="B442" s="134"/>
      <c r="C442" s="135" t="s">
        <v>103</v>
      </c>
      <c r="D442" s="135" t="s">
        <v>104</v>
      </c>
      <c r="E442" s="135" t="s">
        <v>7</v>
      </c>
      <c r="F442" s="135" t="s">
        <v>105</v>
      </c>
      <c r="G442" s="31"/>
      <c r="H442" s="31"/>
    </row>
    <row r="443" spans="1:8" ht="16.5" customHeight="1" x14ac:dyDescent="0.2">
      <c r="A443" s="18">
        <v>1</v>
      </c>
      <c r="B443" s="18">
        <v>2</v>
      </c>
      <c r="C443" s="136">
        <v>3</v>
      </c>
      <c r="D443" s="136">
        <v>4</v>
      </c>
      <c r="E443" s="136" t="s">
        <v>106</v>
      </c>
      <c r="F443" s="136">
        <v>6</v>
      </c>
      <c r="G443" s="31"/>
      <c r="H443" s="31"/>
    </row>
    <row r="444" spans="1:8" ht="27" customHeight="1" x14ac:dyDescent="0.2">
      <c r="A444" s="137">
        <v>1</v>
      </c>
      <c r="B444" s="19" t="s">
        <v>239</v>
      </c>
      <c r="C444" s="138">
        <f>D507</f>
        <v>13639.251966500004</v>
      </c>
      <c r="D444" s="138">
        <f>C444</f>
        <v>13639.251966500004</v>
      </c>
      <c r="E444" s="138">
        <f>D444-C444</f>
        <v>0</v>
      </c>
      <c r="F444" s="139">
        <f>E444/C444</f>
        <v>0</v>
      </c>
      <c r="G444" s="31"/>
      <c r="H444" s="31"/>
    </row>
    <row r="445" spans="1:8" ht="25.5" x14ac:dyDescent="0.2">
      <c r="A445" s="137">
        <v>2</v>
      </c>
      <c r="B445" s="19" t="s">
        <v>240</v>
      </c>
      <c r="C445" s="140">
        <f>C507</f>
        <v>140083.23684999999</v>
      </c>
      <c r="D445" s="138">
        <f>C445</f>
        <v>140083.23684999999</v>
      </c>
      <c r="E445" s="138">
        <f>D445-C445</f>
        <v>0</v>
      </c>
      <c r="F445" s="139">
        <f>E445/C445</f>
        <v>0</v>
      </c>
      <c r="G445" s="141"/>
      <c r="H445" s="31"/>
    </row>
    <row r="446" spans="1:8" ht="25.5" x14ac:dyDescent="0.2">
      <c r="A446" s="137">
        <v>3</v>
      </c>
      <c r="B446" s="19" t="s">
        <v>241</v>
      </c>
      <c r="C446" s="142">
        <f>C567</f>
        <v>88307.26999999999</v>
      </c>
      <c r="D446" s="138">
        <f>C446</f>
        <v>88307.26999999999</v>
      </c>
      <c r="E446" s="138">
        <f>D446-C446</f>
        <v>0</v>
      </c>
      <c r="F446" s="139">
        <f>E446/C446</f>
        <v>0</v>
      </c>
      <c r="G446" s="31"/>
      <c r="H446" s="31"/>
    </row>
    <row r="447" spans="1:8" x14ac:dyDescent="0.2">
      <c r="A447" s="143" t="s">
        <v>107</v>
      </c>
      <c r="B447" s="31"/>
      <c r="C447" s="31"/>
      <c r="D447" s="31"/>
      <c r="E447" s="31"/>
      <c r="F447" s="31"/>
      <c r="G447" s="31"/>
      <c r="H447" s="31"/>
    </row>
    <row r="448" spans="1:8" x14ac:dyDescent="0.2">
      <c r="A448" s="144"/>
      <c r="B448" s="31"/>
      <c r="C448" s="31"/>
      <c r="D448" s="31"/>
      <c r="E448" s="31"/>
      <c r="F448" s="145"/>
      <c r="G448" s="31"/>
      <c r="H448" s="31"/>
    </row>
    <row r="449" spans="1:8" x14ac:dyDescent="0.2">
      <c r="A449" s="146" t="s">
        <v>108</v>
      </c>
      <c r="B449" s="147"/>
      <c r="C449" s="147"/>
      <c r="D449" s="147"/>
      <c r="E449" s="148"/>
      <c r="F449" s="149"/>
      <c r="G449" s="31"/>
      <c r="H449" s="31"/>
    </row>
    <row r="450" spans="1:8" x14ac:dyDescent="0.2">
      <c r="A450" s="147"/>
      <c r="B450" s="147"/>
      <c r="C450" s="147"/>
      <c r="D450" s="147"/>
      <c r="E450" s="148"/>
      <c r="F450" s="149"/>
      <c r="G450" s="31"/>
      <c r="H450" s="31"/>
    </row>
    <row r="451" spans="1:8" x14ac:dyDescent="0.2">
      <c r="A451" s="6" t="s">
        <v>242</v>
      </c>
      <c r="B451" s="150"/>
      <c r="C451" s="151"/>
      <c r="D451" s="150"/>
      <c r="E451" s="150"/>
      <c r="F451" s="152"/>
      <c r="G451" s="152"/>
      <c r="H451" s="31"/>
    </row>
    <row r="452" spans="1:8" ht="6" customHeight="1" x14ac:dyDescent="0.2">
      <c r="A452" s="6"/>
      <c r="B452" s="150"/>
      <c r="C452" s="151"/>
      <c r="D452" s="150"/>
      <c r="E452" s="150"/>
      <c r="F452" s="152"/>
      <c r="G452" s="152"/>
      <c r="H452" s="31"/>
    </row>
    <row r="453" spans="1:8" x14ac:dyDescent="0.2">
      <c r="A453" s="150"/>
      <c r="B453" s="150"/>
      <c r="C453" s="150"/>
      <c r="D453" s="150"/>
      <c r="E453" s="153" t="s">
        <v>109</v>
      </c>
      <c r="F453" s="31"/>
      <c r="G453" s="31"/>
      <c r="H453" s="31"/>
    </row>
    <row r="454" spans="1:8" ht="40.5" customHeight="1" x14ac:dyDescent="0.2">
      <c r="A454" s="154" t="s">
        <v>110</v>
      </c>
      <c r="B454" s="154" t="s">
        <v>111</v>
      </c>
      <c r="C454" s="341" t="s">
        <v>240</v>
      </c>
      <c r="D454" s="341" t="s">
        <v>243</v>
      </c>
      <c r="E454" s="341" t="s">
        <v>244</v>
      </c>
      <c r="F454" s="155"/>
      <c r="G454" s="156"/>
      <c r="H454" s="31"/>
    </row>
    <row r="455" spans="1:8" ht="11.25" customHeight="1" x14ac:dyDescent="0.2">
      <c r="A455" s="157">
        <v>1</v>
      </c>
      <c r="B455" s="157">
        <v>2</v>
      </c>
      <c r="C455" s="158">
        <v>3</v>
      </c>
      <c r="D455" s="158">
        <v>4</v>
      </c>
      <c r="E455" s="158">
        <v>5</v>
      </c>
      <c r="F455" s="155"/>
      <c r="G455" s="156"/>
      <c r="H455" s="31"/>
    </row>
    <row r="456" spans="1:8" x14ac:dyDescent="0.2">
      <c r="A456" s="159">
        <v>1</v>
      </c>
      <c r="B456" s="94" t="str">
        <f t="shared" ref="B456:B506" si="23">B47</f>
        <v>Agar Malwa</v>
      </c>
      <c r="C456" s="160">
        <v>1135.7607000000003</v>
      </c>
      <c r="D456" s="160">
        <v>-242.55</v>
      </c>
      <c r="E456" s="161">
        <f t="shared" ref="E456:E506" si="24">D456/C456</f>
        <v>-0.21355731009181772</v>
      </c>
      <c r="F456" s="346">
        <f>E456</f>
        <v>-0.21355731009181772</v>
      </c>
      <c r="G456" s="163"/>
      <c r="H456" s="162"/>
    </row>
    <row r="457" spans="1:8" x14ac:dyDescent="0.2">
      <c r="A457" s="159">
        <v>2</v>
      </c>
      <c r="B457" s="94" t="str">
        <f t="shared" si="23"/>
        <v>Anooppur</v>
      </c>
      <c r="C457" s="160">
        <v>2563.2277999999997</v>
      </c>
      <c r="D457" s="160">
        <v>-16.089999999999549</v>
      </c>
      <c r="E457" s="161">
        <f t="shared" si="24"/>
        <v>-6.2772415311661148E-3</v>
      </c>
      <c r="F457" s="346">
        <f>E457</f>
        <v>-6.2772415311661148E-3</v>
      </c>
      <c r="G457" s="163"/>
      <c r="H457" s="162"/>
    </row>
    <row r="458" spans="1:8" x14ac:dyDescent="0.2">
      <c r="A458" s="159">
        <v>3</v>
      </c>
      <c r="B458" s="94" t="str">
        <f t="shared" si="23"/>
        <v>Alirajpur</v>
      </c>
      <c r="C458" s="160">
        <v>1515.3839</v>
      </c>
      <c r="D458" s="160">
        <v>37.058399999999992</v>
      </c>
      <c r="E458" s="161">
        <f t="shared" si="24"/>
        <v>2.4454793270536918E-2</v>
      </c>
      <c r="F458" s="162"/>
      <c r="G458" s="163"/>
      <c r="H458" s="162"/>
    </row>
    <row r="459" spans="1:8" x14ac:dyDescent="0.2">
      <c r="A459" s="159">
        <v>4</v>
      </c>
      <c r="B459" s="94" t="str">
        <f t="shared" si="23"/>
        <v>Ashoknagar</v>
      </c>
      <c r="C459" s="160">
        <v>1246.7592500000001</v>
      </c>
      <c r="D459" s="160">
        <v>402.39800000000014</v>
      </c>
      <c r="E459" s="161">
        <f t="shared" si="24"/>
        <v>0.32275517506687851</v>
      </c>
      <c r="F459" s="162"/>
      <c r="G459" s="163">
        <f>E459</f>
        <v>0.32275517506687851</v>
      </c>
      <c r="H459" s="162"/>
    </row>
    <row r="460" spans="1:8" x14ac:dyDescent="0.2">
      <c r="A460" s="159">
        <v>5</v>
      </c>
      <c r="B460" s="94" t="str">
        <f t="shared" si="23"/>
        <v>Badwani</v>
      </c>
      <c r="C460" s="160">
        <v>3309.6058499999999</v>
      </c>
      <c r="D460" s="160">
        <v>1275.6989999999978</v>
      </c>
      <c r="E460" s="161">
        <f t="shared" si="24"/>
        <v>0.38545345210820131</v>
      </c>
      <c r="F460" s="162"/>
      <c r="G460" s="163">
        <f>E460</f>
        <v>0.38545345210820131</v>
      </c>
      <c r="H460" s="162"/>
    </row>
    <row r="461" spans="1:8" x14ac:dyDescent="0.2">
      <c r="A461" s="159">
        <v>6</v>
      </c>
      <c r="B461" s="94" t="str">
        <f t="shared" si="23"/>
        <v>Balaghat</v>
      </c>
      <c r="C461" s="160">
        <v>3919.4191499999997</v>
      </c>
      <c r="D461" s="160">
        <v>-225.51600000000022</v>
      </c>
      <c r="E461" s="161">
        <f t="shared" si="24"/>
        <v>-5.7538117606023391E-2</v>
      </c>
      <c r="F461" s="346">
        <f>E461</f>
        <v>-5.7538117606023391E-2</v>
      </c>
      <c r="G461" s="163"/>
      <c r="H461" s="162"/>
    </row>
    <row r="462" spans="1:8" x14ac:dyDescent="0.2">
      <c r="A462" s="159">
        <v>7</v>
      </c>
      <c r="B462" s="94" t="str">
        <f t="shared" si="23"/>
        <v>Betul</v>
      </c>
      <c r="C462" s="160">
        <v>3506.6223</v>
      </c>
      <c r="D462" s="160">
        <v>1514.6399999999999</v>
      </c>
      <c r="E462" s="161">
        <f t="shared" si="24"/>
        <v>0.43193702384200311</v>
      </c>
      <c r="F462" s="162"/>
      <c r="G462" s="163">
        <f>E462</f>
        <v>0.43193702384200311</v>
      </c>
      <c r="H462" s="162"/>
    </row>
    <row r="463" spans="1:8" x14ac:dyDescent="0.2">
      <c r="A463" s="159">
        <v>8</v>
      </c>
      <c r="B463" s="94" t="str">
        <f t="shared" si="23"/>
        <v>Bhind</v>
      </c>
      <c r="C463" s="160">
        <v>2511.1356500000002</v>
      </c>
      <c r="D463" s="160">
        <v>427.58499999999952</v>
      </c>
      <c r="E463" s="161">
        <f t="shared" si="24"/>
        <v>0.17027554843562492</v>
      </c>
      <c r="F463" s="162"/>
      <c r="G463" s="163"/>
      <c r="H463" s="162"/>
    </row>
    <row r="464" spans="1:8" x14ac:dyDescent="0.2">
      <c r="A464" s="159">
        <v>9</v>
      </c>
      <c r="B464" s="94" t="str">
        <f t="shared" si="23"/>
        <v>Bhopal</v>
      </c>
      <c r="C464" s="160">
        <v>2522.3180500000003</v>
      </c>
      <c r="D464" s="160">
        <v>-267.26000000000067</v>
      </c>
      <c r="E464" s="161">
        <f t="shared" si="24"/>
        <v>-0.10595808883023322</v>
      </c>
      <c r="F464" s="346">
        <f>E464</f>
        <v>-0.10595808883023322</v>
      </c>
      <c r="G464" s="163"/>
      <c r="H464" s="162"/>
    </row>
    <row r="465" spans="1:8" x14ac:dyDescent="0.2">
      <c r="A465" s="159">
        <v>10</v>
      </c>
      <c r="B465" s="94" t="str">
        <f t="shared" si="23"/>
        <v>Burhanpur</v>
      </c>
      <c r="C465" s="160">
        <v>1501.3938499999999</v>
      </c>
      <c r="D465" s="160">
        <v>39.119999999999862</v>
      </c>
      <c r="E465" s="161">
        <f t="shared" si="24"/>
        <v>2.6055788093177459E-2</v>
      </c>
      <c r="F465" s="162"/>
      <c r="G465" s="163"/>
      <c r="H465" s="162"/>
    </row>
    <row r="466" spans="1:8" x14ac:dyDescent="0.2">
      <c r="A466" s="159">
        <v>11</v>
      </c>
      <c r="B466" s="94" t="str">
        <f t="shared" si="23"/>
        <v>Chhatarpur</v>
      </c>
      <c r="C466" s="160">
        <v>4242.4073499999995</v>
      </c>
      <c r="D466" s="160">
        <v>978.92300000000023</v>
      </c>
      <c r="E466" s="161">
        <f t="shared" si="24"/>
        <v>0.23074705449961103</v>
      </c>
      <c r="F466" s="162"/>
      <c r="G466" s="163">
        <f>E466</f>
        <v>0.23074705449961103</v>
      </c>
      <c r="H466" s="162"/>
    </row>
    <row r="467" spans="1:8" x14ac:dyDescent="0.2">
      <c r="A467" s="159">
        <v>12</v>
      </c>
      <c r="B467" s="94" t="str">
        <f t="shared" si="23"/>
        <v>Chhindwara</v>
      </c>
      <c r="C467" s="160">
        <v>4408.0586999999996</v>
      </c>
      <c r="D467" s="160">
        <v>-843.27</v>
      </c>
      <c r="E467" s="161">
        <f t="shared" si="24"/>
        <v>-0.19130189895157251</v>
      </c>
      <c r="F467" s="346">
        <f>E467</f>
        <v>-0.19130189895157251</v>
      </c>
      <c r="G467" s="163"/>
      <c r="H467" s="162"/>
    </row>
    <row r="468" spans="1:8" x14ac:dyDescent="0.2">
      <c r="A468" s="159">
        <v>13</v>
      </c>
      <c r="B468" s="94" t="str">
        <f t="shared" si="23"/>
        <v>Damoh</v>
      </c>
      <c r="C468" s="160">
        <v>2909.6652999999997</v>
      </c>
      <c r="D468" s="160">
        <v>581.26000000000067</v>
      </c>
      <c r="E468" s="161">
        <f t="shared" si="24"/>
        <v>0.19976868129815506</v>
      </c>
      <c r="F468" s="162"/>
      <c r="G468" s="163"/>
      <c r="H468" s="162"/>
    </row>
    <row r="469" spans="1:8" x14ac:dyDescent="0.2">
      <c r="A469" s="159">
        <v>14</v>
      </c>
      <c r="B469" s="94" t="str">
        <f t="shared" si="23"/>
        <v>Datia</v>
      </c>
      <c r="C469" s="160">
        <v>1328.0425500000001</v>
      </c>
      <c r="D469" s="160">
        <v>-1645.8469999999995</v>
      </c>
      <c r="E469" s="161">
        <f t="shared" si="24"/>
        <v>-1.2393029123953894</v>
      </c>
      <c r="F469" s="346">
        <f>E469</f>
        <v>-1.2393029123953894</v>
      </c>
      <c r="G469" s="163"/>
      <c r="H469" s="162"/>
    </row>
    <row r="470" spans="1:8" x14ac:dyDescent="0.2">
      <c r="A470" s="159">
        <v>15</v>
      </c>
      <c r="B470" s="94" t="str">
        <f t="shared" si="23"/>
        <v>Dewas</v>
      </c>
      <c r="C470" s="160">
        <v>2584.3996499999998</v>
      </c>
      <c r="D470" s="160">
        <v>195.24699999999945</v>
      </c>
      <c r="E470" s="161">
        <f t="shared" si="24"/>
        <v>7.5548299969781935E-2</v>
      </c>
      <c r="F470" s="162"/>
      <c r="G470" s="163"/>
      <c r="H470" s="162"/>
    </row>
    <row r="471" spans="1:8" x14ac:dyDescent="0.2">
      <c r="A471" s="159">
        <v>16</v>
      </c>
      <c r="B471" s="94" t="str">
        <f t="shared" si="23"/>
        <v>Dhar</v>
      </c>
      <c r="C471" s="160">
        <v>4121.3168999999998</v>
      </c>
      <c r="D471" s="160">
        <v>71.808499999999583</v>
      </c>
      <c r="E471" s="161">
        <f t="shared" si="24"/>
        <v>1.7423678339319064E-2</v>
      </c>
      <c r="F471" s="162"/>
      <c r="G471" s="163"/>
      <c r="H471" s="162"/>
    </row>
    <row r="472" spans="1:8" x14ac:dyDescent="0.2">
      <c r="A472" s="159">
        <v>17</v>
      </c>
      <c r="B472" s="94" t="str">
        <f t="shared" si="23"/>
        <v>Dindori</v>
      </c>
      <c r="C472" s="160">
        <v>2314.8411500000002</v>
      </c>
      <c r="D472" s="160">
        <v>189.21700000000067</v>
      </c>
      <c r="E472" s="161">
        <f t="shared" si="24"/>
        <v>8.1740814051106989E-2</v>
      </c>
      <c r="F472" s="162"/>
      <c r="G472" s="163"/>
      <c r="H472" s="162"/>
    </row>
    <row r="473" spans="1:8" x14ac:dyDescent="0.2">
      <c r="A473" s="159">
        <v>18</v>
      </c>
      <c r="B473" s="94" t="str">
        <f t="shared" si="23"/>
        <v>Guna</v>
      </c>
      <c r="C473" s="160">
        <v>2350.1115</v>
      </c>
      <c r="D473" s="160">
        <v>302.36300000000062</v>
      </c>
      <c r="E473" s="161">
        <f t="shared" si="24"/>
        <v>0.12865900192395152</v>
      </c>
      <c r="F473" s="162"/>
      <c r="G473" s="163"/>
      <c r="H473" s="162"/>
    </row>
    <row r="474" spans="1:8" x14ac:dyDescent="0.2">
      <c r="A474" s="159">
        <v>19</v>
      </c>
      <c r="B474" s="94" t="str">
        <f t="shared" si="23"/>
        <v>Gwalior</v>
      </c>
      <c r="C474" s="160">
        <v>2228.7282500000001</v>
      </c>
      <c r="D474" s="160">
        <v>-1802.4071999999999</v>
      </c>
      <c r="E474" s="161">
        <f t="shared" si="24"/>
        <v>-0.80871555336546741</v>
      </c>
      <c r="F474" s="346">
        <f>E474</f>
        <v>-0.80871555336546741</v>
      </c>
      <c r="G474" s="163"/>
      <c r="H474" s="162"/>
    </row>
    <row r="475" spans="1:8" x14ac:dyDescent="0.2">
      <c r="A475" s="159">
        <v>20</v>
      </c>
      <c r="B475" s="94" t="str">
        <f t="shared" si="23"/>
        <v>Harda</v>
      </c>
      <c r="C475" s="160">
        <v>1005.8858</v>
      </c>
      <c r="D475" s="160">
        <v>517.89000000000033</v>
      </c>
      <c r="E475" s="161">
        <f t="shared" si="24"/>
        <v>0.51485963913597377</v>
      </c>
      <c r="F475" s="162" t="s">
        <v>112</v>
      </c>
      <c r="G475" s="163">
        <f>E475</f>
        <v>0.51485963913597377</v>
      </c>
      <c r="H475" s="162"/>
    </row>
    <row r="476" spans="1:8" x14ac:dyDescent="0.2">
      <c r="A476" s="159">
        <v>21</v>
      </c>
      <c r="B476" s="94" t="str">
        <f t="shared" si="23"/>
        <v>Hoshangabad</v>
      </c>
      <c r="C476" s="160">
        <v>1835.9500499999999</v>
      </c>
      <c r="D476" s="160">
        <v>613.35000000000036</v>
      </c>
      <c r="E476" s="161">
        <f t="shared" si="24"/>
        <v>0.33407771633002781</v>
      </c>
      <c r="F476" s="164"/>
      <c r="G476" s="163">
        <f>E476</f>
        <v>0.33407771633002781</v>
      </c>
      <c r="H476" s="162"/>
    </row>
    <row r="477" spans="1:8" x14ac:dyDescent="0.2">
      <c r="A477" s="159">
        <v>22</v>
      </c>
      <c r="B477" s="94" t="str">
        <f t="shared" si="23"/>
        <v>Indore</v>
      </c>
      <c r="C477" s="160">
        <v>2587.87005</v>
      </c>
      <c r="D477" s="160">
        <v>-861.82500000000016</v>
      </c>
      <c r="E477" s="161">
        <f t="shared" si="24"/>
        <v>-0.3330248363900653</v>
      </c>
      <c r="F477" s="346">
        <f t="shared" ref="F477:F478" si="25">E477</f>
        <v>-0.3330248363900653</v>
      </c>
      <c r="G477" s="163"/>
      <c r="H477" s="162"/>
    </row>
    <row r="478" spans="1:8" x14ac:dyDescent="0.2">
      <c r="A478" s="159">
        <v>23</v>
      </c>
      <c r="B478" s="94" t="str">
        <f t="shared" si="23"/>
        <v>Jabalpur</v>
      </c>
      <c r="C478" s="160">
        <v>3249.2465999999999</v>
      </c>
      <c r="D478" s="160">
        <v>-733.2</v>
      </c>
      <c r="E478" s="161">
        <f t="shared" si="24"/>
        <v>-0.22565230967695712</v>
      </c>
      <c r="F478" s="346">
        <f t="shared" si="25"/>
        <v>-0.22565230967695712</v>
      </c>
      <c r="G478" s="163"/>
      <c r="H478" s="162"/>
    </row>
    <row r="479" spans="1:8" x14ac:dyDescent="0.2">
      <c r="A479" s="159">
        <v>24</v>
      </c>
      <c r="B479" s="94" t="str">
        <f t="shared" si="23"/>
        <v>Jhabua</v>
      </c>
      <c r="C479" s="160">
        <v>3640.7388000000001</v>
      </c>
      <c r="D479" s="160">
        <v>97.030000000000427</v>
      </c>
      <c r="E479" s="161">
        <f t="shared" si="24"/>
        <v>2.6651184094832737E-2</v>
      </c>
      <c r="F479" s="162"/>
      <c r="G479" s="163"/>
      <c r="H479" s="162"/>
    </row>
    <row r="480" spans="1:8" x14ac:dyDescent="0.2">
      <c r="A480" s="159">
        <v>25</v>
      </c>
      <c r="B480" s="94" t="str">
        <f t="shared" si="23"/>
        <v>Katni</v>
      </c>
      <c r="C480" s="160">
        <v>2857.3200999999999</v>
      </c>
      <c r="D480" s="160">
        <v>392.19000000000028</v>
      </c>
      <c r="E480" s="161">
        <f t="shared" si="24"/>
        <v>0.13725798520088817</v>
      </c>
      <c r="F480" s="162"/>
      <c r="G480" s="163"/>
      <c r="H480" s="162"/>
    </row>
    <row r="481" spans="1:8" x14ac:dyDescent="0.2">
      <c r="A481" s="159">
        <v>26</v>
      </c>
      <c r="B481" s="94" t="str">
        <f t="shared" si="23"/>
        <v>Khandwa</v>
      </c>
      <c r="C481" s="160">
        <v>2812.6628000000001</v>
      </c>
      <c r="D481" s="160">
        <v>6605.16</v>
      </c>
      <c r="E481" s="161">
        <f t="shared" si="24"/>
        <v>2.3483653995068301</v>
      </c>
      <c r="F481" s="162"/>
      <c r="G481" s="163">
        <f>E481</f>
        <v>2.3483653995068301</v>
      </c>
      <c r="H481" s="162"/>
    </row>
    <row r="482" spans="1:8" x14ac:dyDescent="0.2">
      <c r="A482" s="159">
        <v>27</v>
      </c>
      <c r="B482" s="94" t="str">
        <f t="shared" si="23"/>
        <v>Khargone</v>
      </c>
      <c r="C482" s="160">
        <v>3596.21405</v>
      </c>
      <c r="D482" s="160">
        <v>508.49276649999916</v>
      </c>
      <c r="E482" s="161">
        <f t="shared" si="24"/>
        <v>0.14139669091721588</v>
      </c>
      <c r="F482" s="162"/>
      <c r="G482" s="163"/>
      <c r="H482" s="162"/>
    </row>
    <row r="483" spans="1:8" x14ac:dyDescent="0.2">
      <c r="A483" s="159">
        <v>28</v>
      </c>
      <c r="B483" s="94" t="str">
        <f t="shared" si="23"/>
        <v>Mandla</v>
      </c>
      <c r="C483" s="160">
        <v>2867.2131500000005</v>
      </c>
      <c r="D483" s="160">
        <v>219.79999999999995</v>
      </c>
      <c r="E483" s="161">
        <f t="shared" si="24"/>
        <v>7.6659804660842851E-2</v>
      </c>
      <c r="F483" s="162"/>
      <c r="G483" s="163"/>
      <c r="H483" s="162"/>
    </row>
    <row r="484" spans="1:8" x14ac:dyDescent="0.2">
      <c r="A484" s="159">
        <v>29</v>
      </c>
      <c r="B484" s="94" t="str">
        <f t="shared" si="23"/>
        <v>Mandsaur</v>
      </c>
      <c r="C484" s="160">
        <v>1907.2896499999997</v>
      </c>
      <c r="D484" s="160">
        <v>65.680950000000081</v>
      </c>
      <c r="E484" s="161">
        <f t="shared" si="24"/>
        <v>3.4436798836506084E-2</v>
      </c>
      <c r="F484" s="162"/>
      <c r="G484" s="163"/>
      <c r="H484" s="162"/>
    </row>
    <row r="485" spans="1:8" x14ac:dyDescent="0.2">
      <c r="A485" s="159">
        <v>30</v>
      </c>
      <c r="B485" s="94" t="str">
        <f t="shared" si="23"/>
        <v>Morena</v>
      </c>
      <c r="C485" s="160">
        <v>3382.2663000000002</v>
      </c>
      <c r="D485" s="160">
        <v>853.84400000000005</v>
      </c>
      <c r="E485" s="161">
        <f t="shared" si="24"/>
        <v>0.2524473013848732</v>
      </c>
      <c r="F485" s="162"/>
      <c r="G485" s="163">
        <f>E485</f>
        <v>0.2524473013848732</v>
      </c>
      <c r="H485" s="162"/>
    </row>
    <row r="486" spans="1:8" x14ac:dyDescent="0.2">
      <c r="A486" s="159">
        <v>31</v>
      </c>
      <c r="B486" s="94" t="str">
        <f t="shared" si="23"/>
        <v>Narsinghpur</v>
      </c>
      <c r="C486" s="160">
        <v>1694.6878999999999</v>
      </c>
      <c r="D486" s="160">
        <v>1099.8800000000003</v>
      </c>
      <c r="E486" s="161">
        <f t="shared" si="24"/>
        <v>0.6490162583918847</v>
      </c>
      <c r="F486" s="162"/>
      <c r="G486" s="163">
        <f>E486</f>
        <v>0.6490162583918847</v>
      </c>
      <c r="H486" s="162"/>
    </row>
    <row r="487" spans="1:8" x14ac:dyDescent="0.2">
      <c r="A487" s="159">
        <v>32</v>
      </c>
      <c r="B487" s="94" t="str">
        <f t="shared" si="23"/>
        <v>Neemuch</v>
      </c>
      <c r="C487" s="160">
        <v>1384.4365500000001</v>
      </c>
      <c r="D487" s="160">
        <v>23.284049999999667</v>
      </c>
      <c r="E487" s="161">
        <f t="shared" si="24"/>
        <v>1.6818430573795284E-2</v>
      </c>
      <c r="F487" s="162"/>
      <c r="G487" s="163"/>
      <c r="H487" s="162"/>
    </row>
    <row r="488" spans="1:8" x14ac:dyDescent="0.2">
      <c r="A488" s="159">
        <v>33</v>
      </c>
      <c r="B488" s="94" t="str">
        <f t="shared" si="23"/>
        <v>Panna</v>
      </c>
      <c r="C488" s="160">
        <v>2889.7828</v>
      </c>
      <c r="D488" s="160">
        <v>1168.3849999999995</v>
      </c>
      <c r="E488" s="161">
        <f t="shared" si="24"/>
        <v>0.40431585377281626</v>
      </c>
      <c r="F488" s="162"/>
      <c r="G488" s="163">
        <f>E488</f>
        <v>0.40431585377281626</v>
      </c>
      <c r="H488" s="162"/>
    </row>
    <row r="489" spans="1:8" x14ac:dyDescent="0.2">
      <c r="A489" s="159">
        <v>34</v>
      </c>
      <c r="B489" s="94" t="str">
        <f t="shared" si="23"/>
        <v>Raisen</v>
      </c>
      <c r="C489" s="160">
        <v>3002.3539000000001</v>
      </c>
      <c r="D489" s="160">
        <v>0</v>
      </c>
      <c r="E489" s="161">
        <f t="shared" si="24"/>
        <v>0</v>
      </c>
      <c r="F489" s="162"/>
      <c r="G489" s="163"/>
      <c r="H489" s="162"/>
    </row>
    <row r="490" spans="1:8" x14ac:dyDescent="0.2">
      <c r="A490" s="159">
        <v>35</v>
      </c>
      <c r="B490" s="94" t="str">
        <f t="shared" si="23"/>
        <v>Rajgarh</v>
      </c>
      <c r="C490" s="160">
        <v>3068.7451500000002</v>
      </c>
      <c r="D490" s="160">
        <v>76.463000000000989</v>
      </c>
      <c r="E490" s="161">
        <f t="shared" si="24"/>
        <v>2.4916699257349861E-2</v>
      </c>
      <c r="F490" s="162"/>
      <c r="G490" s="163"/>
      <c r="H490" s="162"/>
    </row>
    <row r="491" spans="1:8" x14ac:dyDescent="0.2">
      <c r="A491" s="159">
        <v>36</v>
      </c>
      <c r="B491" s="94" t="str">
        <f t="shared" si="23"/>
        <v>Ratlam</v>
      </c>
      <c r="C491" s="160">
        <v>2079.4082500000004</v>
      </c>
      <c r="D491" s="160">
        <v>-1115.7300000000002</v>
      </c>
      <c r="E491" s="161">
        <f t="shared" si="24"/>
        <v>-0.53656130295722348</v>
      </c>
      <c r="F491" s="346">
        <f>E491</f>
        <v>-0.53656130295722348</v>
      </c>
      <c r="G491" s="163"/>
      <c r="H491" s="162"/>
    </row>
    <row r="492" spans="1:8" x14ac:dyDescent="0.2">
      <c r="A492" s="159">
        <v>37</v>
      </c>
      <c r="B492" s="94" t="str">
        <f t="shared" si="23"/>
        <v>Rewa</v>
      </c>
      <c r="C492" s="160">
        <v>4164.41</v>
      </c>
      <c r="D492" s="160">
        <v>-22.360000000000127</v>
      </c>
      <c r="E492" s="161">
        <f t="shared" si="24"/>
        <v>-5.3693080172221583E-3</v>
      </c>
      <c r="F492" s="346">
        <f>E492</f>
        <v>-5.3693080172221583E-3</v>
      </c>
      <c r="G492" s="163"/>
      <c r="H492" s="162"/>
    </row>
    <row r="493" spans="1:8" x14ac:dyDescent="0.2">
      <c r="A493" s="159">
        <v>38</v>
      </c>
      <c r="B493" s="94" t="str">
        <f t="shared" si="23"/>
        <v>Sagar</v>
      </c>
      <c r="C493" s="160">
        <v>4742.2052000000003</v>
      </c>
      <c r="D493" s="160">
        <v>2033.4750000000008</v>
      </c>
      <c r="E493" s="161">
        <f t="shared" si="24"/>
        <v>0.42880367133838931</v>
      </c>
      <c r="F493" s="162"/>
      <c r="G493" s="163">
        <f>E493</f>
        <v>0.42880367133838931</v>
      </c>
      <c r="H493" s="162"/>
    </row>
    <row r="494" spans="1:8" x14ac:dyDescent="0.2">
      <c r="A494" s="159">
        <v>39</v>
      </c>
      <c r="B494" s="94" t="str">
        <f t="shared" si="23"/>
        <v>Satna</v>
      </c>
      <c r="C494" s="160">
        <v>4060.1000000000004</v>
      </c>
      <c r="D494" s="160">
        <v>845.52100000000064</v>
      </c>
      <c r="E494" s="161">
        <f t="shared" si="24"/>
        <v>0.20825127459914794</v>
      </c>
      <c r="F494" s="162"/>
      <c r="G494" s="163">
        <f>E494</f>
        <v>0.20825127459914794</v>
      </c>
      <c r="H494" s="162"/>
    </row>
    <row r="495" spans="1:8" x14ac:dyDescent="0.2">
      <c r="A495" s="159">
        <v>40</v>
      </c>
      <c r="B495" s="94" t="str">
        <f t="shared" si="23"/>
        <v>Sehore</v>
      </c>
      <c r="C495" s="160">
        <v>2421.3872499999998</v>
      </c>
      <c r="D495" s="160">
        <v>-204.01900000000069</v>
      </c>
      <c r="E495" s="161">
        <f t="shared" si="24"/>
        <v>-8.4257072056524912E-2</v>
      </c>
      <c r="F495" s="346">
        <f t="shared" ref="F495:F496" si="26">E495</f>
        <v>-8.4257072056524912E-2</v>
      </c>
      <c r="G495" s="163"/>
      <c r="H495" s="162"/>
    </row>
    <row r="496" spans="1:8" x14ac:dyDescent="0.2">
      <c r="A496" s="159">
        <v>41</v>
      </c>
      <c r="B496" s="94" t="str">
        <f t="shared" si="23"/>
        <v>Seoni</v>
      </c>
      <c r="C496" s="160">
        <v>2896.2415999999998</v>
      </c>
      <c r="D496" s="160">
        <v>-701.64999999999918</v>
      </c>
      <c r="E496" s="161">
        <f t="shared" si="24"/>
        <v>-0.24226224773513344</v>
      </c>
      <c r="F496" s="346">
        <f t="shared" si="26"/>
        <v>-0.24226224773513344</v>
      </c>
      <c r="G496" s="163"/>
      <c r="H496" s="162"/>
    </row>
    <row r="497" spans="1:8" x14ac:dyDescent="0.2">
      <c r="A497" s="159">
        <v>42</v>
      </c>
      <c r="B497" s="94" t="str">
        <f t="shared" si="23"/>
        <v>Shahdol</v>
      </c>
      <c r="C497" s="160">
        <v>2611.7290499999999</v>
      </c>
      <c r="D497" s="160">
        <v>104.98799999999912</v>
      </c>
      <c r="E497" s="161">
        <f t="shared" si="24"/>
        <v>4.0198656901258241E-2</v>
      </c>
      <c r="F497" s="162"/>
      <c r="G497" s="163"/>
      <c r="H497" s="162"/>
    </row>
    <row r="498" spans="1:8" x14ac:dyDescent="0.2">
      <c r="A498" s="159">
        <v>43</v>
      </c>
      <c r="B498" s="94" t="str">
        <f t="shared" si="23"/>
        <v>Shajapur</v>
      </c>
      <c r="C498" s="160">
        <v>1196.2999</v>
      </c>
      <c r="D498" s="160">
        <v>613.87000000000012</v>
      </c>
      <c r="E498" s="161">
        <f t="shared" si="24"/>
        <v>0.51314055948679771</v>
      </c>
      <c r="F498" s="162"/>
      <c r="G498" s="163">
        <f>E498</f>
        <v>0.51314055948679771</v>
      </c>
      <c r="H498" s="162"/>
    </row>
    <row r="499" spans="1:8" x14ac:dyDescent="0.2">
      <c r="A499" s="159">
        <v>44</v>
      </c>
      <c r="B499" s="94" t="str">
        <f t="shared" si="23"/>
        <v>Sheopur</v>
      </c>
      <c r="C499" s="160">
        <v>1716.1610000000001</v>
      </c>
      <c r="D499" s="160">
        <v>133.11699999999993</v>
      </c>
      <c r="E499" s="161">
        <f t="shared" si="24"/>
        <v>7.7566731792646448E-2</v>
      </c>
      <c r="F499" s="162"/>
      <c r="G499" s="163"/>
      <c r="H499" s="162"/>
    </row>
    <row r="500" spans="1:8" x14ac:dyDescent="0.2">
      <c r="A500" s="159">
        <v>45</v>
      </c>
      <c r="B500" s="94" t="str">
        <f t="shared" si="23"/>
        <v>Shivpuri</v>
      </c>
      <c r="C500" s="160">
        <v>4121.7386500000002</v>
      </c>
      <c r="D500" s="160">
        <v>-852.05900000000042</v>
      </c>
      <c r="E500" s="161">
        <f t="shared" si="24"/>
        <v>-0.20672319920138565</v>
      </c>
      <c r="F500" s="346">
        <f>E500</f>
        <v>-0.20672319920138565</v>
      </c>
      <c r="G500" s="163"/>
      <c r="H500" s="162"/>
    </row>
    <row r="501" spans="1:8" x14ac:dyDescent="0.2">
      <c r="A501" s="159">
        <v>46</v>
      </c>
      <c r="B501" s="94" t="str">
        <f t="shared" si="23"/>
        <v>Sidhi</v>
      </c>
      <c r="C501" s="160">
        <v>3484.8199999999997</v>
      </c>
      <c r="D501" s="160">
        <v>273.14600000000019</v>
      </c>
      <c r="E501" s="161">
        <f t="shared" si="24"/>
        <v>7.8381666771884975E-2</v>
      </c>
      <c r="F501" s="162"/>
      <c r="G501" s="163"/>
      <c r="H501" s="162"/>
    </row>
    <row r="502" spans="1:8" x14ac:dyDescent="0.2">
      <c r="A502" s="159">
        <v>47</v>
      </c>
      <c r="B502" s="94" t="str">
        <f t="shared" si="23"/>
        <v>Singroli</v>
      </c>
      <c r="C502" s="160">
        <v>3218.0127499999999</v>
      </c>
      <c r="D502" s="160">
        <v>-408.76099999999906</v>
      </c>
      <c r="E502" s="161">
        <f t="shared" si="24"/>
        <v>-0.12702280312593511</v>
      </c>
      <c r="F502" s="346">
        <f>E502</f>
        <v>-0.12702280312593511</v>
      </c>
      <c r="G502" s="163"/>
      <c r="H502" s="162"/>
    </row>
    <row r="503" spans="1:8" x14ac:dyDescent="0.2">
      <c r="A503" s="159">
        <v>48</v>
      </c>
      <c r="B503" s="94" t="str">
        <f t="shared" si="23"/>
        <v>Tikamgarh</v>
      </c>
      <c r="C503" s="160">
        <v>3853.5659000000001</v>
      </c>
      <c r="D503" s="160">
        <v>476.62999999999982</v>
      </c>
      <c r="E503" s="161">
        <f t="shared" si="24"/>
        <v>0.12368544158022568</v>
      </c>
      <c r="F503" s="162"/>
      <c r="G503" s="163"/>
      <c r="H503" s="162"/>
    </row>
    <row r="504" spans="1:8" x14ac:dyDescent="0.2">
      <c r="A504" s="159">
        <v>49</v>
      </c>
      <c r="B504" s="94" t="str">
        <f t="shared" si="23"/>
        <v>Ujjain</v>
      </c>
      <c r="C504" s="160">
        <v>2497.49505</v>
      </c>
      <c r="D504" s="160">
        <v>-136.17099999999988</v>
      </c>
      <c r="E504" s="161">
        <f t="shared" si="24"/>
        <v>-5.4523030986587895E-2</v>
      </c>
      <c r="F504" s="346">
        <f t="shared" ref="F504:F505" si="27">E504</f>
        <v>-5.4523030986587895E-2</v>
      </c>
      <c r="G504" s="163"/>
      <c r="H504" s="162"/>
    </row>
    <row r="505" spans="1:8" x14ac:dyDescent="0.2">
      <c r="A505" s="159">
        <v>50</v>
      </c>
      <c r="B505" s="94" t="str">
        <f t="shared" si="23"/>
        <v>Umaria</v>
      </c>
      <c r="C505" s="160">
        <v>1630.3770500000001</v>
      </c>
      <c r="D505" s="160">
        <v>-20.0294999999997</v>
      </c>
      <c r="E505" s="161">
        <f t="shared" si="24"/>
        <v>-1.2285195010565009E-2</v>
      </c>
      <c r="F505" s="346">
        <f t="shared" si="27"/>
        <v>-1.2285195010565009E-2</v>
      </c>
      <c r="G505" s="163"/>
      <c r="H505" s="162"/>
    </row>
    <row r="506" spans="1:8" x14ac:dyDescent="0.2">
      <c r="A506" s="159">
        <v>51</v>
      </c>
      <c r="B506" s="94" t="str">
        <f t="shared" si="23"/>
        <v>Vidisha</v>
      </c>
      <c r="C506" s="160">
        <v>3387.4237000000003</v>
      </c>
      <c r="D506" s="160">
        <v>1000.4810000000006</v>
      </c>
      <c r="E506" s="161">
        <f t="shared" si="24"/>
        <v>0.2953515971444613</v>
      </c>
      <c r="F506" s="162"/>
      <c r="G506" s="163">
        <f>E506</f>
        <v>0.2953515971444613</v>
      </c>
      <c r="H506" s="162"/>
    </row>
    <row r="507" spans="1:8" x14ac:dyDescent="0.2">
      <c r="A507" s="165"/>
      <c r="B507" s="128" t="s">
        <v>100</v>
      </c>
      <c r="C507" s="166">
        <f>SUM(C456:C506)</f>
        <v>140083.23684999999</v>
      </c>
      <c r="D507" s="166">
        <f>SUM(D456:D506)</f>
        <v>13639.251966500004</v>
      </c>
      <c r="E507" s="167">
        <f>D507/C507</f>
        <v>9.736533987364103E-2</v>
      </c>
      <c r="F507" s="168"/>
      <c r="G507" s="163"/>
      <c r="H507" s="162"/>
    </row>
    <row r="508" spans="1:8" x14ac:dyDescent="0.2">
      <c r="A508" s="6" t="s">
        <v>280</v>
      </c>
      <c r="B508" s="150"/>
      <c r="C508" s="151"/>
      <c r="D508" s="151"/>
      <c r="E508" s="150"/>
      <c r="F508" s="150"/>
      <c r="G508" s="150"/>
      <c r="H508" s="31"/>
    </row>
    <row r="509" spans="1:8" x14ac:dyDescent="0.2">
      <c r="A509" s="150"/>
      <c r="B509" s="150"/>
      <c r="C509" s="150"/>
      <c r="D509" s="150"/>
      <c r="E509" s="153" t="s">
        <v>109</v>
      </c>
      <c r="F509" s="7"/>
      <c r="G509" s="7"/>
      <c r="H509" s="31"/>
    </row>
    <row r="510" spans="1:8" ht="52.5" customHeight="1" x14ac:dyDescent="0.2">
      <c r="A510" s="154" t="s">
        <v>110</v>
      </c>
      <c r="B510" s="154" t="s">
        <v>111</v>
      </c>
      <c r="C510" s="49" t="str">
        <f>C454</f>
        <v>Allocation for 2019-20</v>
      </c>
      <c r="D510" s="341" t="s">
        <v>281</v>
      </c>
      <c r="E510" s="341" t="s">
        <v>245</v>
      </c>
      <c r="F510" s="169"/>
      <c r="G510" s="170"/>
      <c r="H510" s="31"/>
    </row>
    <row r="511" spans="1:8" ht="11.25" customHeight="1" x14ac:dyDescent="0.2">
      <c r="A511" s="157">
        <v>1</v>
      </c>
      <c r="B511" s="157">
        <v>2</v>
      </c>
      <c r="C511" s="158">
        <v>3</v>
      </c>
      <c r="D511" s="158">
        <v>4</v>
      </c>
      <c r="E511" s="158">
        <v>5</v>
      </c>
      <c r="F511" s="169"/>
      <c r="G511" s="170"/>
      <c r="H511" s="31"/>
    </row>
    <row r="512" spans="1:8" ht="15" x14ac:dyDescent="0.25">
      <c r="A512" s="159">
        <v>1</v>
      </c>
      <c r="B512" s="95" t="str">
        <f t="shared" ref="B512:B562" si="28">B47</f>
        <v>Agar Malwa</v>
      </c>
      <c r="C512" s="160">
        <f t="shared" ref="C512:C561" si="29">C456</f>
        <v>1135.7607000000003</v>
      </c>
      <c r="D512" s="160">
        <f>F574-D636</f>
        <v>-242.55</v>
      </c>
      <c r="E512" s="161">
        <f t="shared" ref="E512:E561" si="30">D512/C512</f>
        <v>-0.21355731009181772</v>
      </c>
      <c r="F512" s="7"/>
      <c r="G512" s="7"/>
      <c r="H512" s="31"/>
    </row>
    <row r="513" spans="1:8" ht="15" x14ac:dyDescent="0.25">
      <c r="A513" s="159">
        <v>2</v>
      </c>
      <c r="B513" s="95" t="str">
        <f t="shared" si="28"/>
        <v>Anooppur</v>
      </c>
      <c r="C513" s="160">
        <f t="shared" si="29"/>
        <v>2563.2277999999997</v>
      </c>
      <c r="D513" s="160">
        <f t="shared" ref="D513:D562" si="31">F575-D637</f>
        <v>-40.859999999999445</v>
      </c>
      <c r="E513" s="161">
        <f t="shared" si="30"/>
        <v>-1.5940838344527728E-2</v>
      </c>
      <c r="F513" s="7"/>
      <c r="G513" s="7"/>
      <c r="H513" s="31"/>
    </row>
    <row r="514" spans="1:8" ht="15" x14ac:dyDescent="0.25">
      <c r="A514" s="159">
        <v>3</v>
      </c>
      <c r="B514" s="95" t="str">
        <f t="shared" si="28"/>
        <v>Alirajpur</v>
      </c>
      <c r="C514" s="160">
        <f t="shared" si="29"/>
        <v>1515.3839</v>
      </c>
      <c r="D514" s="160">
        <f t="shared" si="31"/>
        <v>37.058400000000006</v>
      </c>
      <c r="E514" s="161">
        <f t="shared" si="30"/>
        <v>2.4454793270536929E-2</v>
      </c>
      <c r="F514" s="7"/>
      <c r="G514" s="7"/>
      <c r="H514" s="31"/>
    </row>
    <row r="515" spans="1:8" ht="15" x14ac:dyDescent="0.25">
      <c r="A515" s="159">
        <v>4</v>
      </c>
      <c r="B515" s="95" t="str">
        <f t="shared" si="28"/>
        <v>Ashoknagar</v>
      </c>
      <c r="C515" s="160">
        <f t="shared" si="29"/>
        <v>1246.7592500000001</v>
      </c>
      <c r="D515" s="160">
        <f t="shared" si="31"/>
        <v>402.39800000000014</v>
      </c>
      <c r="E515" s="161">
        <f t="shared" si="30"/>
        <v>0.32275517506687851</v>
      </c>
      <c r="F515" s="7"/>
      <c r="G515" s="7"/>
      <c r="H515" s="31"/>
    </row>
    <row r="516" spans="1:8" ht="15" x14ac:dyDescent="0.25">
      <c r="A516" s="159">
        <v>5</v>
      </c>
      <c r="B516" s="95" t="str">
        <f t="shared" si="28"/>
        <v>Badwani</v>
      </c>
      <c r="C516" s="160">
        <f t="shared" si="29"/>
        <v>3309.6058499999999</v>
      </c>
      <c r="D516" s="160">
        <f t="shared" si="31"/>
        <v>1113.4889999999982</v>
      </c>
      <c r="E516" s="161">
        <f t="shared" si="30"/>
        <v>0.33644157354870469</v>
      </c>
      <c r="F516" s="7"/>
      <c r="G516" s="7"/>
      <c r="H516" s="31"/>
    </row>
    <row r="517" spans="1:8" ht="15" x14ac:dyDescent="0.25">
      <c r="A517" s="159">
        <v>6</v>
      </c>
      <c r="B517" s="95" t="str">
        <f t="shared" si="28"/>
        <v>Balaghat</v>
      </c>
      <c r="C517" s="160">
        <f t="shared" si="29"/>
        <v>3919.4191499999997</v>
      </c>
      <c r="D517" s="160">
        <f t="shared" si="31"/>
        <v>-191.86600000000021</v>
      </c>
      <c r="E517" s="161">
        <f t="shared" si="30"/>
        <v>-4.8952661773875403E-2</v>
      </c>
      <c r="F517" s="7"/>
      <c r="G517" s="7"/>
      <c r="H517" s="31"/>
    </row>
    <row r="518" spans="1:8" ht="15" x14ac:dyDescent="0.25">
      <c r="A518" s="159">
        <v>7</v>
      </c>
      <c r="B518" s="95" t="str">
        <f t="shared" si="28"/>
        <v>Betul</v>
      </c>
      <c r="C518" s="160">
        <f t="shared" si="29"/>
        <v>3506.6223</v>
      </c>
      <c r="D518" s="160">
        <f t="shared" si="31"/>
        <v>1851.56</v>
      </c>
      <c r="E518" s="161">
        <f t="shared" si="30"/>
        <v>0.52801808737713207</v>
      </c>
      <c r="F518" s="7"/>
      <c r="G518" s="7"/>
      <c r="H518" s="31"/>
    </row>
    <row r="519" spans="1:8" ht="15" x14ac:dyDescent="0.25">
      <c r="A519" s="159">
        <v>8</v>
      </c>
      <c r="B519" s="95" t="str">
        <f t="shared" si="28"/>
        <v>Bhind</v>
      </c>
      <c r="C519" s="160">
        <f t="shared" si="29"/>
        <v>2511.1356500000002</v>
      </c>
      <c r="D519" s="160">
        <f t="shared" si="31"/>
        <v>546.2849999999994</v>
      </c>
      <c r="E519" s="161">
        <f t="shared" si="30"/>
        <v>0.21754499801713195</v>
      </c>
      <c r="F519" s="7"/>
      <c r="G519" s="7"/>
      <c r="H519" s="31"/>
    </row>
    <row r="520" spans="1:8" ht="15" x14ac:dyDescent="0.25">
      <c r="A520" s="159">
        <v>9</v>
      </c>
      <c r="B520" s="95" t="str">
        <f t="shared" si="28"/>
        <v>Bhopal</v>
      </c>
      <c r="C520" s="160">
        <f t="shared" si="29"/>
        <v>2522.3180500000003</v>
      </c>
      <c r="D520" s="160">
        <f t="shared" si="31"/>
        <v>-267.26000000000067</v>
      </c>
      <c r="E520" s="161">
        <f t="shared" si="30"/>
        <v>-0.10595808883023322</v>
      </c>
      <c r="F520" s="7"/>
      <c r="G520" s="7"/>
      <c r="H520" s="31"/>
    </row>
    <row r="521" spans="1:8" ht="15" x14ac:dyDescent="0.25">
      <c r="A521" s="159">
        <v>10</v>
      </c>
      <c r="B521" s="95" t="str">
        <f t="shared" si="28"/>
        <v>Burhanpur</v>
      </c>
      <c r="C521" s="160">
        <f t="shared" si="29"/>
        <v>1501.3938499999999</v>
      </c>
      <c r="D521" s="160">
        <f t="shared" si="31"/>
        <v>6.389999999999759</v>
      </c>
      <c r="E521" s="161">
        <f t="shared" si="30"/>
        <v>4.2560451409866633E-3</v>
      </c>
      <c r="F521" s="7"/>
      <c r="G521" s="7"/>
      <c r="H521" s="31"/>
    </row>
    <row r="522" spans="1:8" ht="15" x14ac:dyDescent="0.25">
      <c r="A522" s="159">
        <v>11</v>
      </c>
      <c r="B522" s="95" t="str">
        <f t="shared" si="28"/>
        <v>Chhatarpur</v>
      </c>
      <c r="C522" s="160">
        <f t="shared" si="29"/>
        <v>4242.4073499999995</v>
      </c>
      <c r="D522" s="160">
        <f t="shared" si="31"/>
        <v>1048.6030000000001</v>
      </c>
      <c r="E522" s="161">
        <f t="shared" si="30"/>
        <v>0.24717169132756669</v>
      </c>
      <c r="F522" s="7"/>
      <c r="G522" s="7"/>
      <c r="H522" s="31"/>
    </row>
    <row r="523" spans="1:8" ht="15" x14ac:dyDescent="0.25">
      <c r="A523" s="159">
        <v>12</v>
      </c>
      <c r="B523" s="95" t="str">
        <f t="shared" si="28"/>
        <v>Chhindwara</v>
      </c>
      <c r="C523" s="160">
        <f t="shared" si="29"/>
        <v>4408.0586999999996</v>
      </c>
      <c r="D523" s="160">
        <f t="shared" si="31"/>
        <v>-843.27</v>
      </c>
      <c r="E523" s="161">
        <f t="shared" si="30"/>
        <v>-0.19130189895157251</v>
      </c>
      <c r="F523" s="7"/>
      <c r="G523" s="7"/>
      <c r="H523" s="31"/>
    </row>
    <row r="524" spans="1:8" ht="15" x14ac:dyDescent="0.25">
      <c r="A524" s="159">
        <v>13</v>
      </c>
      <c r="B524" s="95" t="str">
        <f t="shared" si="28"/>
        <v>Damoh</v>
      </c>
      <c r="C524" s="160">
        <f t="shared" si="29"/>
        <v>2909.6652999999997</v>
      </c>
      <c r="D524" s="160">
        <f t="shared" si="31"/>
        <v>471.34000000000083</v>
      </c>
      <c r="E524" s="161">
        <f t="shared" si="30"/>
        <v>0.16199114035555942</v>
      </c>
      <c r="F524" s="7"/>
      <c r="G524" s="7"/>
      <c r="H524" s="31"/>
    </row>
    <row r="525" spans="1:8" ht="15" x14ac:dyDescent="0.25">
      <c r="A525" s="159">
        <v>14</v>
      </c>
      <c r="B525" s="95" t="str">
        <f t="shared" si="28"/>
        <v>Datia</v>
      </c>
      <c r="C525" s="160">
        <f t="shared" si="29"/>
        <v>1328.0425500000001</v>
      </c>
      <c r="D525" s="160">
        <f t="shared" si="31"/>
        <v>-1637.7869999999996</v>
      </c>
      <c r="E525" s="161">
        <f t="shared" si="30"/>
        <v>-1.2332338297443854</v>
      </c>
      <c r="F525" s="7"/>
      <c r="G525" s="7"/>
      <c r="H525" s="31"/>
    </row>
    <row r="526" spans="1:8" ht="15" x14ac:dyDescent="0.25">
      <c r="A526" s="159">
        <v>15</v>
      </c>
      <c r="B526" s="95" t="str">
        <f t="shared" si="28"/>
        <v>Dewas</v>
      </c>
      <c r="C526" s="160">
        <f t="shared" si="29"/>
        <v>2584.3996499999998</v>
      </c>
      <c r="D526" s="160">
        <f t="shared" si="31"/>
        <v>183.75699999999938</v>
      </c>
      <c r="E526" s="161">
        <f t="shared" si="30"/>
        <v>7.1102393161212279E-2</v>
      </c>
      <c r="F526" s="7"/>
      <c r="G526" s="7"/>
      <c r="H526" s="31"/>
    </row>
    <row r="527" spans="1:8" ht="15" x14ac:dyDescent="0.25">
      <c r="A527" s="159">
        <v>16</v>
      </c>
      <c r="B527" s="95" t="str">
        <f t="shared" si="28"/>
        <v>Dhar</v>
      </c>
      <c r="C527" s="160">
        <f t="shared" si="29"/>
        <v>4121.3168999999998</v>
      </c>
      <c r="D527" s="160">
        <f t="shared" si="31"/>
        <v>7.6184999999995853</v>
      </c>
      <c r="E527" s="161">
        <f t="shared" si="30"/>
        <v>1.8485596193778707E-3</v>
      </c>
      <c r="F527" s="7"/>
      <c r="G527" s="7"/>
      <c r="H527" s="31"/>
    </row>
    <row r="528" spans="1:8" ht="15" x14ac:dyDescent="0.25">
      <c r="A528" s="159">
        <v>17</v>
      </c>
      <c r="B528" s="95" t="str">
        <f t="shared" si="28"/>
        <v>Dindori</v>
      </c>
      <c r="C528" s="160">
        <f t="shared" si="29"/>
        <v>2314.8411500000002</v>
      </c>
      <c r="D528" s="160">
        <f t="shared" si="31"/>
        <v>116.58700000000044</v>
      </c>
      <c r="E528" s="161">
        <f t="shared" si="30"/>
        <v>5.0365011007342961E-2</v>
      </c>
      <c r="F528" s="7"/>
      <c r="G528" s="7"/>
      <c r="H528" s="31"/>
    </row>
    <row r="529" spans="1:8" ht="15" x14ac:dyDescent="0.25">
      <c r="A529" s="159">
        <v>18</v>
      </c>
      <c r="B529" s="95" t="str">
        <f t="shared" si="28"/>
        <v>Guna</v>
      </c>
      <c r="C529" s="160">
        <f t="shared" si="29"/>
        <v>2350.1115</v>
      </c>
      <c r="D529" s="160">
        <f t="shared" si="31"/>
        <v>319.02300000000059</v>
      </c>
      <c r="E529" s="161">
        <f t="shared" si="30"/>
        <v>0.13574802727445084</v>
      </c>
      <c r="F529" s="7"/>
      <c r="G529" s="7"/>
      <c r="H529" s="31"/>
    </row>
    <row r="530" spans="1:8" ht="15" x14ac:dyDescent="0.25">
      <c r="A530" s="159">
        <v>19</v>
      </c>
      <c r="B530" s="95" t="str">
        <f t="shared" si="28"/>
        <v>Gwalior</v>
      </c>
      <c r="C530" s="160">
        <f t="shared" si="29"/>
        <v>2228.7282500000001</v>
      </c>
      <c r="D530" s="160">
        <f t="shared" si="31"/>
        <v>-1802.4071999999999</v>
      </c>
      <c r="E530" s="161">
        <f t="shared" si="30"/>
        <v>-0.80871555336546741</v>
      </c>
      <c r="F530" s="7"/>
      <c r="G530" s="7"/>
      <c r="H530" s="31"/>
    </row>
    <row r="531" spans="1:8" ht="15" x14ac:dyDescent="0.25">
      <c r="A531" s="159">
        <v>20</v>
      </c>
      <c r="B531" s="95" t="str">
        <f t="shared" si="28"/>
        <v>Harda</v>
      </c>
      <c r="C531" s="160">
        <f t="shared" si="29"/>
        <v>1005.8858</v>
      </c>
      <c r="D531" s="160">
        <f t="shared" si="31"/>
        <v>570.80000000000041</v>
      </c>
      <c r="E531" s="161">
        <f t="shared" si="30"/>
        <v>0.56746004367493841</v>
      </c>
      <c r="F531" s="7"/>
      <c r="G531" s="7"/>
      <c r="H531" s="31"/>
    </row>
    <row r="532" spans="1:8" ht="15" x14ac:dyDescent="0.25">
      <c r="A532" s="159">
        <v>21</v>
      </c>
      <c r="B532" s="95" t="str">
        <f t="shared" si="28"/>
        <v>Hoshangabad</v>
      </c>
      <c r="C532" s="160">
        <f t="shared" si="29"/>
        <v>1835.9500499999999</v>
      </c>
      <c r="D532" s="160">
        <f t="shared" si="31"/>
        <v>478.10000000000059</v>
      </c>
      <c r="E532" s="161">
        <f t="shared" si="30"/>
        <v>0.26041013479642355</v>
      </c>
      <c r="F532" s="7"/>
      <c r="G532" s="7"/>
      <c r="H532" s="31"/>
    </row>
    <row r="533" spans="1:8" ht="15" x14ac:dyDescent="0.25">
      <c r="A533" s="159">
        <v>22</v>
      </c>
      <c r="B533" s="95" t="str">
        <f t="shared" si="28"/>
        <v>Indore</v>
      </c>
      <c r="C533" s="160">
        <f t="shared" si="29"/>
        <v>2587.87005</v>
      </c>
      <c r="D533" s="160">
        <f t="shared" si="31"/>
        <v>-861.82500000000016</v>
      </c>
      <c r="E533" s="161">
        <f t="shared" si="30"/>
        <v>-0.3330248363900653</v>
      </c>
      <c r="F533" s="7"/>
      <c r="G533" s="7"/>
      <c r="H533" s="31"/>
    </row>
    <row r="534" spans="1:8" ht="15" x14ac:dyDescent="0.25">
      <c r="A534" s="159">
        <v>23</v>
      </c>
      <c r="B534" s="95" t="str">
        <f t="shared" si="28"/>
        <v>Jabalpur</v>
      </c>
      <c r="C534" s="160">
        <f t="shared" si="29"/>
        <v>3249.2465999999999</v>
      </c>
      <c r="D534" s="160">
        <f t="shared" si="31"/>
        <v>-753.97000000000048</v>
      </c>
      <c r="E534" s="161">
        <f t="shared" si="30"/>
        <v>-0.23204456072986288</v>
      </c>
      <c r="F534" s="7"/>
      <c r="G534" s="7"/>
      <c r="H534" s="31"/>
    </row>
    <row r="535" spans="1:8" ht="15" x14ac:dyDescent="0.25">
      <c r="A535" s="159">
        <v>24</v>
      </c>
      <c r="B535" s="95" t="str">
        <f t="shared" si="28"/>
        <v>Jhabua</v>
      </c>
      <c r="C535" s="160">
        <f t="shared" si="29"/>
        <v>3640.7388000000001</v>
      </c>
      <c r="D535" s="160">
        <f t="shared" si="31"/>
        <v>97.030000000000655</v>
      </c>
      <c r="E535" s="161">
        <f t="shared" si="30"/>
        <v>2.6651184094832799E-2</v>
      </c>
      <c r="F535" s="7"/>
      <c r="G535" s="7"/>
      <c r="H535" s="31"/>
    </row>
    <row r="536" spans="1:8" ht="15" x14ac:dyDescent="0.25">
      <c r="A536" s="159">
        <v>25</v>
      </c>
      <c r="B536" s="95" t="str">
        <f t="shared" si="28"/>
        <v>Katni</v>
      </c>
      <c r="C536" s="160">
        <f t="shared" si="29"/>
        <v>2857.3200999999999</v>
      </c>
      <c r="D536" s="160">
        <f t="shared" si="31"/>
        <v>170.46000000000026</v>
      </c>
      <c r="E536" s="161">
        <f t="shared" si="30"/>
        <v>5.9657299159446738E-2</v>
      </c>
      <c r="F536" s="7"/>
      <c r="G536" s="7"/>
      <c r="H536" s="31"/>
    </row>
    <row r="537" spans="1:8" ht="15" x14ac:dyDescent="0.25">
      <c r="A537" s="159">
        <v>26</v>
      </c>
      <c r="B537" s="95" t="str">
        <f t="shared" si="28"/>
        <v>Khandwa</v>
      </c>
      <c r="C537" s="160">
        <f t="shared" si="29"/>
        <v>2812.6628000000001</v>
      </c>
      <c r="D537" s="160">
        <f t="shared" si="31"/>
        <v>6516.4</v>
      </c>
      <c r="E537" s="161">
        <f t="shared" si="30"/>
        <v>2.3168081150715967</v>
      </c>
      <c r="F537" s="7"/>
      <c r="G537" s="7"/>
      <c r="H537" s="31"/>
    </row>
    <row r="538" spans="1:8" ht="15" x14ac:dyDescent="0.25">
      <c r="A538" s="159">
        <v>27</v>
      </c>
      <c r="B538" s="95" t="str">
        <f t="shared" si="28"/>
        <v>Khargone</v>
      </c>
      <c r="C538" s="160">
        <f t="shared" si="29"/>
        <v>3596.21405</v>
      </c>
      <c r="D538" s="160">
        <f t="shared" si="31"/>
        <v>417.03276649999907</v>
      </c>
      <c r="E538" s="161">
        <f t="shared" si="30"/>
        <v>0.11596438941113615</v>
      </c>
      <c r="F538" s="7"/>
      <c r="G538" s="7"/>
      <c r="H538" s="31"/>
    </row>
    <row r="539" spans="1:8" ht="15" x14ac:dyDescent="0.25">
      <c r="A539" s="159">
        <v>28</v>
      </c>
      <c r="B539" s="95" t="str">
        <f t="shared" si="28"/>
        <v>Mandla</v>
      </c>
      <c r="C539" s="160">
        <f t="shared" si="29"/>
        <v>2867.2131500000005</v>
      </c>
      <c r="D539" s="160">
        <f t="shared" si="31"/>
        <v>221.59000000000015</v>
      </c>
      <c r="E539" s="161">
        <f t="shared" si="30"/>
        <v>7.728410425293987E-2</v>
      </c>
      <c r="F539" s="7"/>
      <c r="G539" s="7"/>
      <c r="H539" s="31"/>
    </row>
    <row r="540" spans="1:8" ht="15" x14ac:dyDescent="0.25">
      <c r="A540" s="159">
        <v>29</v>
      </c>
      <c r="B540" s="95" t="str">
        <f t="shared" si="28"/>
        <v>Mandsaur</v>
      </c>
      <c r="C540" s="160">
        <f t="shared" si="29"/>
        <v>1907.2896499999997</v>
      </c>
      <c r="D540" s="160">
        <f t="shared" si="31"/>
        <v>62.730950000000121</v>
      </c>
      <c r="E540" s="161">
        <f t="shared" si="30"/>
        <v>3.2890101406464471E-2</v>
      </c>
      <c r="F540" s="7"/>
      <c r="G540" s="7"/>
      <c r="H540" s="31"/>
    </row>
    <row r="541" spans="1:8" ht="15" x14ac:dyDescent="0.25">
      <c r="A541" s="159">
        <v>30</v>
      </c>
      <c r="B541" s="95" t="str">
        <f t="shared" si="28"/>
        <v>Morena</v>
      </c>
      <c r="C541" s="160">
        <f t="shared" si="29"/>
        <v>3382.2663000000002</v>
      </c>
      <c r="D541" s="160">
        <f t="shared" si="31"/>
        <v>1188.8139999999999</v>
      </c>
      <c r="E541" s="161">
        <f t="shared" si="30"/>
        <v>0.3514844469815992</v>
      </c>
      <c r="F541" s="7"/>
      <c r="G541" s="7"/>
      <c r="H541" s="31"/>
    </row>
    <row r="542" spans="1:8" ht="15" x14ac:dyDescent="0.25">
      <c r="A542" s="159">
        <v>31</v>
      </c>
      <c r="B542" s="95" t="str">
        <f t="shared" si="28"/>
        <v>Narsinghpur</v>
      </c>
      <c r="C542" s="160">
        <f t="shared" si="29"/>
        <v>1694.6878999999999</v>
      </c>
      <c r="D542" s="160">
        <f t="shared" si="31"/>
        <v>1099.8800000000006</v>
      </c>
      <c r="E542" s="161">
        <f t="shared" si="30"/>
        <v>0.64901625839188481</v>
      </c>
      <c r="F542" s="7"/>
      <c r="G542" s="7"/>
      <c r="H542" s="31"/>
    </row>
    <row r="543" spans="1:8" ht="15" x14ac:dyDescent="0.25">
      <c r="A543" s="159">
        <v>32</v>
      </c>
      <c r="B543" s="95" t="str">
        <f t="shared" si="28"/>
        <v>Neemuch</v>
      </c>
      <c r="C543" s="160">
        <f t="shared" si="29"/>
        <v>1384.4365500000001</v>
      </c>
      <c r="D543" s="160">
        <f t="shared" si="31"/>
        <v>23.284049999999638</v>
      </c>
      <c r="E543" s="161">
        <f t="shared" si="30"/>
        <v>1.6818430573795264E-2</v>
      </c>
      <c r="F543" s="7"/>
      <c r="G543" s="7"/>
      <c r="H543" s="31"/>
    </row>
    <row r="544" spans="1:8" ht="15" x14ac:dyDescent="0.25">
      <c r="A544" s="159">
        <v>33</v>
      </c>
      <c r="B544" s="95" t="str">
        <f t="shared" si="28"/>
        <v>Panna</v>
      </c>
      <c r="C544" s="160">
        <f t="shared" si="29"/>
        <v>2889.7828</v>
      </c>
      <c r="D544" s="160">
        <f t="shared" si="31"/>
        <v>836.65499999999929</v>
      </c>
      <c r="E544" s="161">
        <f t="shared" si="30"/>
        <v>0.28952175921318352</v>
      </c>
      <c r="F544" s="7"/>
      <c r="G544" s="7"/>
      <c r="H544" s="31"/>
    </row>
    <row r="545" spans="1:8" ht="15" x14ac:dyDescent="0.25">
      <c r="A545" s="159">
        <v>34</v>
      </c>
      <c r="B545" s="95" t="str">
        <f t="shared" si="28"/>
        <v>Raisen</v>
      </c>
      <c r="C545" s="160">
        <f t="shared" si="29"/>
        <v>3002.3539000000001</v>
      </c>
      <c r="D545" s="160">
        <f t="shared" si="31"/>
        <v>0</v>
      </c>
      <c r="E545" s="161">
        <f t="shared" si="30"/>
        <v>0</v>
      </c>
      <c r="F545" s="7"/>
      <c r="G545" s="7"/>
      <c r="H545" s="31"/>
    </row>
    <row r="546" spans="1:8" ht="15" x14ac:dyDescent="0.25">
      <c r="A546" s="159">
        <v>35</v>
      </c>
      <c r="B546" s="95" t="str">
        <f t="shared" si="28"/>
        <v>Rajgarh</v>
      </c>
      <c r="C546" s="160">
        <f t="shared" si="29"/>
        <v>3068.7451500000002</v>
      </c>
      <c r="D546" s="160">
        <f t="shared" si="31"/>
        <v>-27.586999999998852</v>
      </c>
      <c r="E546" s="161">
        <f t="shared" si="30"/>
        <v>-8.9896679755237571E-3</v>
      </c>
      <c r="F546" s="7"/>
      <c r="G546" s="7"/>
      <c r="H546" s="31"/>
    </row>
    <row r="547" spans="1:8" ht="15" x14ac:dyDescent="0.25">
      <c r="A547" s="159">
        <v>36</v>
      </c>
      <c r="B547" s="95" t="str">
        <f t="shared" si="28"/>
        <v>Ratlam</v>
      </c>
      <c r="C547" s="160">
        <f t="shared" si="29"/>
        <v>2079.4082500000004</v>
      </c>
      <c r="D547" s="160">
        <f t="shared" si="31"/>
        <v>-1115.7300000000002</v>
      </c>
      <c r="E547" s="161">
        <f t="shared" si="30"/>
        <v>-0.53656130295722348</v>
      </c>
      <c r="F547" s="7"/>
      <c r="G547" s="7"/>
      <c r="H547" s="31"/>
    </row>
    <row r="548" spans="1:8" ht="15" x14ac:dyDescent="0.25">
      <c r="A548" s="159">
        <v>37</v>
      </c>
      <c r="B548" s="95" t="str">
        <f t="shared" si="28"/>
        <v>Rewa</v>
      </c>
      <c r="C548" s="160">
        <f t="shared" si="29"/>
        <v>4164.41</v>
      </c>
      <c r="D548" s="160">
        <f t="shared" si="31"/>
        <v>-33.510000000000673</v>
      </c>
      <c r="E548" s="161">
        <f t="shared" si="30"/>
        <v>-8.0467581242002293E-3</v>
      </c>
      <c r="F548" s="7"/>
      <c r="G548" s="7"/>
      <c r="H548" s="31"/>
    </row>
    <row r="549" spans="1:8" ht="15" x14ac:dyDescent="0.25">
      <c r="A549" s="159">
        <v>38</v>
      </c>
      <c r="B549" s="95" t="str">
        <f t="shared" si="28"/>
        <v>Sagar</v>
      </c>
      <c r="C549" s="160">
        <f t="shared" si="29"/>
        <v>4742.2052000000003</v>
      </c>
      <c r="D549" s="160">
        <f t="shared" si="31"/>
        <v>1528.6950000000006</v>
      </c>
      <c r="E549" s="161">
        <f t="shared" si="30"/>
        <v>0.32235952168413134</v>
      </c>
      <c r="F549" s="7"/>
      <c r="G549" s="7"/>
      <c r="H549" s="31"/>
    </row>
    <row r="550" spans="1:8" ht="15" x14ac:dyDescent="0.25">
      <c r="A550" s="159">
        <v>39</v>
      </c>
      <c r="B550" s="95" t="str">
        <f t="shared" si="28"/>
        <v>Satna</v>
      </c>
      <c r="C550" s="160">
        <f t="shared" si="29"/>
        <v>4060.1000000000004</v>
      </c>
      <c r="D550" s="160">
        <f t="shared" si="31"/>
        <v>845.52100000000064</v>
      </c>
      <c r="E550" s="161">
        <f t="shared" si="30"/>
        <v>0.20825127459914794</v>
      </c>
      <c r="F550" s="7"/>
      <c r="G550" s="7"/>
      <c r="H550" s="31"/>
    </row>
    <row r="551" spans="1:8" ht="15" x14ac:dyDescent="0.25">
      <c r="A551" s="159">
        <v>40</v>
      </c>
      <c r="B551" s="95" t="str">
        <f t="shared" si="28"/>
        <v>Sehore</v>
      </c>
      <c r="C551" s="160">
        <f t="shared" si="29"/>
        <v>2421.3872499999998</v>
      </c>
      <c r="D551" s="160">
        <f t="shared" si="31"/>
        <v>-268.51900000000069</v>
      </c>
      <c r="E551" s="161">
        <f t="shared" si="30"/>
        <v>-0.11089469476639918</v>
      </c>
      <c r="F551" s="7"/>
      <c r="G551" s="7"/>
      <c r="H551" s="31"/>
    </row>
    <row r="552" spans="1:8" ht="15" x14ac:dyDescent="0.25">
      <c r="A552" s="159">
        <v>41</v>
      </c>
      <c r="B552" s="95" t="str">
        <f t="shared" si="28"/>
        <v>Seoni</v>
      </c>
      <c r="C552" s="160">
        <f t="shared" si="29"/>
        <v>2896.2415999999998</v>
      </c>
      <c r="D552" s="160">
        <f t="shared" si="31"/>
        <v>-646.77999999999884</v>
      </c>
      <c r="E552" s="161">
        <f t="shared" si="30"/>
        <v>-0.22331700504543506</v>
      </c>
      <c r="F552" s="7"/>
      <c r="G552" s="7"/>
      <c r="H552" s="31"/>
    </row>
    <row r="553" spans="1:8" ht="15" x14ac:dyDescent="0.25">
      <c r="A553" s="159">
        <v>42</v>
      </c>
      <c r="B553" s="95" t="str">
        <f t="shared" si="28"/>
        <v>Shahdol</v>
      </c>
      <c r="C553" s="160">
        <f t="shared" si="29"/>
        <v>2611.7290499999999</v>
      </c>
      <c r="D553" s="160">
        <f t="shared" si="31"/>
        <v>65.507999999999129</v>
      </c>
      <c r="E553" s="161">
        <f t="shared" si="30"/>
        <v>2.5082234315232328E-2</v>
      </c>
      <c r="F553" s="7"/>
      <c r="G553" s="7"/>
      <c r="H553" s="31"/>
    </row>
    <row r="554" spans="1:8" ht="15" x14ac:dyDescent="0.25">
      <c r="A554" s="159">
        <v>43</v>
      </c>
      <c r="B554" s="95" t="str">
        <f t="shared" si="28"/>
        <v>Shajapur</v>
      </c>
      <c r="C554" s="160">
        <f t="shared" si="29"/>
        <v>1196.2999</v>
      </c>
      <c r="D554" s="160">
        <f t="shared" si="31"/>
        <v>472.0100000000001</v>
      </c>
      <c r="E554" s="161">
        <f t="shared" si="30"/>
        <v>0.39455825416352547</v>
      </c>
      <c r="F554" s="7"/>
      <c r="G554" s="7"/>
      <c r="H554" s="31"/>
    </row>
    <row r="555" spans="1:8" ht="15" x14ac:dyDescent="0.25">
      <c r="A555" s="159">
        <v>44</v>
      </c>
      <c r="B555" s="95" t="str">
        <f t="shared" si="28"/>
        <v>Sheopur</v>
      </c>
      <c r="C555" s="160">
        <f t="shared" si="29"/>
        <v>1716.1610000000001</v>
      </c>
      <c r="D555" s="160">
        <f t="shared" si="31"/>
        <v>107.60699999999974</v>
      </c>
      <c r="E555" s="161">
        <f t="shared" si="30"/>
        <v>6.2702159063164661E-2</v>
      </c>
      <c r="F555" s="7"/>
      <c r="G555" s="7"/>
      <c r="H555" s="31"/>
    </row>
    <row r="556" spans="1:8" ht="15" x14ac:dyDescent="0.25">
      <c r="A556" s="159">
        <v>45</v>
      </c>
      <c r="B556" s="95" t="str">
        <f t="shared" si="28"/>
        <v>Shivpuri</v>
      </c>
      <c r="C556" s="160">
        <f t="shared" si="29"/>
        <v>4121.7386500000002</v>
      </c>
      <c r="D556" s="160">
        <f t="shared" si="31"/>
        <v>-852.05900000000042</v>
      </c>
      <c r="E556" s="161">
        <f t="shared" si="30"/>
        <v>-0.20672319920138565</v>
      </c>
      <c r="F556" s="7"/>
      <c r="G556" s="7"/>
      <c r="H556" s="31"/>
    </row>
    <row r="557" spans="1:8" ht="15" x14ac:dyDescent="0.25">
      <c r="A557" s="159">
        <v>46</v>
      </c>
      <c r="B557" s="95" t="str">
        <f t="shared" si="28"/>
        <v>Sidhi</v>
      </c>
      <c r="C557" s="160">
        <f t="shared" si="29"/>
        <v>3484.8199999999997</v>
      </c>
      <c r="D557" s="160">
        <f t="shared" si="31"/>
        <v>-36.233999999999696</v>
      </c>
      <c r="E557" s="161">
        <f t="shared" si="30"/>
        <v>-1.039766759832637E-2</v>
      </c>
      <c r="F557" s="7"/>
      <c r="G557" s="7"/>
      <c r="H557" s="31"/>
    </row>
    <row r="558" spans="1:8" ht="15" x14ac:dyDescent="0.25">
      <c r="A558" s="159">
        <v>47</v>
      </c>
      <c r="B558" s="95" t="str">
        <f t="shared" si="28"/>
        <v>Singroli</v>
      </c>
      <c r="C558" s="160">
        <f t="shared" si="29"/>
        <v>3218.0127499999999</v>
      </c>
      <c r="D558" s="160">
        <f t="shared" si="31"/>
        <v>-408.76099999999906</v>
      </c>
      <c r="E558" s="161">
        <f t="shared" si="30"/>
        <v>-0.12702280312593511</v>
      </c>
      <c r="F558" s="7"/>
      <c r="G558" s="7"/>
      <c r="H558" s="31"/>
    </row>
    <row r="559" spans="1:8" ht="15" x14ac:dyDescent="0.25">
      <c r="A559" s="159">
        <v>48</v>
      </c>
      <c r="B559" s="95" t="str">
        <f t="shared" si="28"/>
        <v>Tikamgarh</v>
      </c>
      <c r="C559" s="160">
        <f t="shared" si="29"/>
        <v>3853.5659000000001</v>
      </c>
      <c r="D559" s="160">
        <f t="shared" si="31"/>
        <v>269.77999999999929</v>
      </c>
      <c r="E559" s="161">
        <f t="shared" si="30"/>
        <v>7.0007885423731639E-2</v>
      </c>
      <c r="F559" s="7"/>
      <c r="G559" s="7"/>
      <c r="H559" s="31"/>
    </row>
    <row r="560" spans="1:8" ht="15" x14ac:dyDescent="0.25">
      <c r="A560" s="159">
        <v>49</v>
      </c>
      <c r="B560" s="95" t="str">
        <f t="shared" si="28"/>
        <v>Ujjain</v>
      </c>
      <c r="C560" s="160">
        <f t="shared" si="29"/>
        <v>2497.49505</v>
      </c>
      <c r="D560" s="160">
        <f t="shared" si="31"/>
        <v>-136.17099999999982</v>
      </c>
      <c r="E560" s="161">
        <f t="shared" si="30"/>
        <v>-5.4523030986587867E-2</v>
      </c>
      <c r="F560" s="7"/>
      <c r="G560" s="7"/>
      <c r="H560" s="31"/>
    </row>
    <row r="561" spans="1:8" ht="15" x14ac:dyDescent="0.25">
      <c r="A561" s="159">
        <v>50</v>
      </c>
      <c r="B561" s="95" t="str">
        <f t="shared" si="28"/>
        <v>Umaria</v>
      </c>
      <c r="C561" s="160">
        <f t="shared" si="29"/>
        <v>1630.3770500000001</v>
      </c>
      <c r="D561" s="160">
        <f t="shared" si="31"/>
        <v>-20.659499999999753</v>
      </c>
      <c r="E561" s="161">
        <f t="shared" si="30"/>
        <v>-1.2671608693215935E-2</v>
      </c>
      <c r="F561" s="7"/>
      <c r="G561" s="7"/>
      <c r="H561" s="31"/>
    </row>
    <row r="562" spans="1:8" ht="15" x14ac:dyDescent="0.25">
      <c r="A562" s="159">
        <v>51</v>
      </c>
      <c r="B562" s="95" t="str">
        <f t="shared" si="28"/>
        <v>Vidisha</v>
      </c>
      <c r="C562" s="160">
        <f>C506</f>
        <v>3387.4237000000003</v>
      </c>
      <c r="D562" s="160">
        <f t="shared" si="31"/>
        <v>1034.2110000000011</v>
      </c>
      <c r="E562" s="161">
        <f>D562/C562</f>
        <v>0.30530901699719498</v>
      </c>
      <c r="F562" s="7"/>
      <c r="G562" s="7"/>
      <c r="H562" s="31"/>
    </row>
    <row r="563" spans="1:8" ht="14.25" x14ac:dyDescent="0.2">
      <c r="A563" s="165" t="s">
        <v>114</v>
      </c>
      <c r="B563" s="171" t="s">
        <v>100</v>
      </c>
      <c r="C563" s="166">
        <f>SUM(C512:C562)</f>
        <v>140083.23684999999</v>
      </c>
      <c r="D563" s="166">
        <f>SUM(D512:D562)</f>
        <v>11922.411966500002</v>
      </c>
      <c r="E563" s="347">
        <f>D563/C563</f>
        <v>8.510948372264146E-2</v>
      </c>
      <c r="F563" s="181"/>
      <c r="G563" s="7"/>
      <c r="H563" s="31"/>
    </row>
    <row r="564" spans="1:8" x14ac:dyDescent="0.2">
      <c r="A564" s="6" t="s">
        <v>115</v>
      </c>
      <c r="B564" s="7"/>
      <c r="C564" s="7"/>
      <c r="D564" s="7"/>
      <c r="E564" s="7"/>
      <c r="F564" s="7"/>
      <c r="G564" s="31"/>
      <c r="H564" s="31"/>
    </row>
    <row r="565" spans="1:8" ht="10.5" customHeight="1" x14ac:dyDescent="0.2">
      <c r="A565" s="6"/>
      <c r="B565" s="7"/>
      <c r="C565" s="7"/>
      <c r="D565" s="7"/>
      <c r="E565" s="7"/>
      <c r="F565" s="173" t="s">
        <v>116</v>
      </c>
      <c r="G565" s="31"/>
      <c r="H565" s="31"/>
    </row>
    <row r="566" spans="1:8" ht="39" customHeight="1" x14ac:dyDescent="0.2">
      <c r="A566" s="122" t="s">
        <v>117</v>
      </c>
      <c r="B566" s="122" t="s">
        <v>118</v>
      </c>
      <c r="C566" s="122" t="s">
        <v>282</v>
      </c>
      <c r="D566" s="174" t="s">
        <v>119</v>
      </c>
      <c r="E566" s="122" t="s">
        <v>120</v>
      </c>
      <c r="F566" s="122" t="s">
        <v>121</v>
      </c>
      <c r="G566" s="31"/>
      <c r="H566" s="31"/>
    </row>
    <row r="567" spans="1:8" ht="15.75" customHeight="1" x14ac:dyDescent="0.2">
      <c r="A567" s="175">
        <f>C625</f>
        <v>140083.23684999999</v>
      </c>
      <c r="B567" s="175">
        <f>D625</f>
        <v>13639.251966500004</v>
      </c>
      <c r="C567" s="175">
        <f>E625</f>
        <v>88307.26999999999</v>
      </c>
      <c r="D567" s="175">
        <f>SUM(B567:C567)</f>
        <v>101946.52196649999</v>
      </c>
      <c r="E567" s="176">
        <f>D567/A567</f>
        <v>0.72775675561854347</v>
      </c>
      <c r="F567" s="175">
        <f>A567*85/100</f>
        <v>119070.7513225</v>
      </c>
      <c r="G567" s="31"/>
      <c r="H567" s="31"/>
    </row>
    <row r="568" spans="1:8" ht="12" customHeight="1" x14ac:dyDescent="0.2">
      <c r="A568" s="177" t="s">
        <v>122</v>
      </c>
      <c r="B568" s="178"/>
      <c r="C568" s="179"/>
      <c r="D568" s="179"/>
      <c r="E568" s="180"/>
      <c r="F568" s="172"/>
      <c r="G568" s="181"/>
      <c r="H568" s="31"/>
    </row>
    <row r="569" spans="1:8" ht="10.5" customHeight="1" x14ac:dyDescent="0.2">
      <c r="A569" s="7"/>
      <c r="B569" s="7"/>
      <c r="C569" s="7"/>
      <c r="D569" s="7"/>
      <c r="E569" s="7"/>
      <c r="F569" s="7"/>
      <c r="G569" s="7"/>
      <c r="H569" s="31"/>
    </row>
    <row r="570" spans="1:8" x14ac:dyDescent="0.2">
      <c r="A570" s="6" t="s">
        <v>284</v>
      </c>
      <c r="B570" s="7"/>
      <c r="C570" s="7"/>
      <c r="D570" s="7"/>
      <c r="E570" s="7"/>
      <c r="F570" s="7"/>
      <c r="G570" s="7"/>
      <c r="H570" s="31"/>
    </row>
    <row r="571" spans="1:8" ht="12.75" customHeight="1" x14ac:dyDescent="0.2">
      <c r="A571" s="7"/>
      <c r="B571" s="7"/>
      <c r="C571" s="7"/>
      <c r="D571" s="7"/>
      <c r="E571" s="7"/>
      <c r="F571" s="7"/>
      <c r="G571" s="173" t="s">
        <v>116</v>
      </c>
      <c r="H571" s="31"/>
    </row>
    <row r="572" spans="1:8" ht="25.5" x14ac:dyDescent="0.2">
      <c r="A572" s="182" t="s">
        <v>30</v>
      </c>
      <c r="B572" s="182" t="s">
        <v>98</v>
      </c>
      <c r="C572" s="182" t="s">
        <v>123</v>
      </c>
      <c r="D572" s="182" t="s">
        <v>283</v>
      </c>
      <c r="E572" s="182" t="s">
        <v>124</v>
      </c>
      <c r="F572" s="182" t="s">
        <v>119</v>
      </c>
      <c r="G572" s="57" t="s">
        <v>120</v>
      </c>
      <c r="H572" s="183"/>
    </row>
    <row r="573" spans="1:8" x14ac:dyDescent="0.2">
      <c r="A573" s="184">
        <v>1</v>
      </c>
      <c r="B573" s="184">
        <v>2</v>
      </c>
      <c r="C573" s="184">
        <v>3</v>
      </c>
      <c r="D573" s="184">
        <v>4</v>
      </c>
      <c r="E573" s="184">
        <v>5</v>
      </c>
      <c r="F573" s="184" t="s">
        <v>125</v>
      </c>
      <c r="G573" s="93" t="s">
        <v>126</v>
      </c>
      <c r="H573" s="162"/>
    </row>
    <row r="574" spans="1:8" ht="15" customHeight="1" x14ac:dyDescent="0.25">
      <c r="A574" s="159">
        <v>1</v>
      </c>
      <c r="B574" s="95" t="str">
        <f t="shared" ref="B574:B624" si="32">B47</f>
        <v>Agar Malwa</v>
      </c>
      <c r="C574" s="160">
        <f t="shared" ref="C574:D589" si="33">C456</f>
        <v>1135.7607000000003</v>
      </c>
      <c r="D574" s="160">
        <f>D456</f>
        <v>-242.55</v>
      </c>
      <c r="E574" s="160">
        <v>555.95000000000005</v>
      </c>
      <c r="F574" s="160">
        <f>SUM(D574:E574)</f>
        <v>313.40000000000003</v>
      </c>
      <c r="G574" s="73">
        <f>F574/C574</f>
        <v>0.27593840850453794</v>
      </c>
      <c r="H574" s="99"/>
    </row>
    <row r="575" spans="1:8" ht="15" customHeight="1" x14ac:dyDescent="0.25">
      <c r="A575" s="159">
        <v>2</v>
      </c>
      <c r="B575" s="95" t="str">
        <f t="shared" si="32"/>
        <v>Anooppur</v>
      </c>
      <c r="C575" s="160">
        <f t="shared" si="33"/>
        <v>2563.2277999999997</v>
      </c>
      <c r="D575" s="160">
        <f t="shared" si="33"/>
        <v>-16.089999999999549</v>
      </c>
      <c r="E575" s="160">
        <v>1730.99</v>
      </c>
      <c r="F575" s="160">
        <f t="shared" ref="F575:F622" si="34">SUM(D575:E575)</f>
        <v>1714.9000000000005</v>
      </c>
      <c r="G575" s="73">
        <f t="shared" ref="G575:G622" si="35">F575/C575</f>
        <v>0.66903924809180082</v>
      </c>
      <c r="H575" s="99"/>
    </row>
    <row r="576" spans="1:8" ht="15" customHeight="1" x14ac:dyDescent="0.25">
      <c r="A576" s="159">
        <v>3</v>
      </c>
      <c r="B576" s="95" t="str">
        <f t="shared" si="32"/>
        <v>Alirajpur</v>
      </c>
      <c r="C576" s="160">
        <f t="shared" si="33"/>
        <v>1515.3839</v>
      </c>
      <c r="D576" s="160">
        <f t="shared" si="33"/>
        <v>37.058399999999992</v>
      </c>
      <c r="E576" s="160">
        <v>946.83</v>
      </c>
      <c r="F576" s="160">
        <f t="shared" si="34"/>
        <v>983.88840000000005</v>
      </c>
      <c r="G576" s="73">
        <f t="shared" si="35"/>
        <v>0.64926676335943656</v>
      </c>
      <c r="H576" s="99"/>
    </row>
    <row r="577" spans="1:8" ht="15" customHeight="1" x14ac:dyDescent="0.25">
      <c r="A577" s="159">
        <v>4</v>
      </c>
      <c r="B577" s="95" t="str">
        <f t="shared" si="32"/>
        <v>Ashoknagar</v>
      </c>
      <c r="C577" s="160">
        <f t="shared" si="33"/>
        <v>1246.7592500000001</v>
      </c>
      <c r="D577" s="160">
        <f t="shared" si="33"/>
        <v>402.39800000000014</v>
      </c>
      <c r="E577" s="160">
        <v>940.74</v>
      </c>
      <c r="F577" s="160">
        <f t="shared" si="34"/>
        <v>1343.1380000000001</v>
      </c>
      <c r="G577" s="73">
        <f t="shared" si="35"/>
        <v>1.0773034168384956</v>
      </c>
      <c r="H577" s="99"/>
    </row>
    <row r="578" spans="1:8" ht="15" customHeight="1" x14ac:dyDescent="0.25">
      <c r="A578" s="159">
        <v>5</v>
      </c>
      <c r="B578" s="95" t="str">
        <f t="shared" si="32"/>
        <v>Badwani</v>
      </c>
      <c r="C578" s="160">
        <f t="shared" si="33"/>
        <v>3309.6058499999999</v>
      </c>
      <c r="D578" s="160">
        <f t="shared" si="33"/>
        <v>1275.6989999999978</v>
      </c>
      <c r="E578" s="160">
        <v>1962.73</v>
      </c>
      <c r="F578" s="160">
        <f t="shared" si="34"/>
        <v>3238.4289999999978</v>
      </c>
      <c r="G578" s="73">
        <f t="shared" si="35"/>
        <v>0.97849385901949559</v>
      </c>
      <c r="H578" s="99"/>
    </row>
    <row r="579" spans="1:8" ht="15" customHeight="1" x14ac:dyDescent="0.25">
      <c r="A579" s="159">
        <v>6</v>
      </c>
      <c r="B579" s="95" t="str">
        <f t="shared" si="32"/>
        <v>Balaghat</v>
      </c>
      <c r="C579" s="160">
        <f t="shared" si="33"/>
        <v>3919.4191499999997</v>
      </c>
      <c r="D579" s="160">
        <f t="shared" si="33"/>
        <v>-225.51600000000022</v>
      </c>
      <c r="E579" s="160">
        <v>2165.98</v>
      </c>
      <c r="F579" s="160">
        <f t="shared" si="34"/>
        <v>1940.4639999999997</v>
      </c>
      <c r="G579" s="73">
        <f t="shared" si="35"/>
        <v>0.49508968695016958</v>
      </c>
      <c r="H579" s="99"/>
    </row>
    <row r="580" spans="1:8" ht="15" customHeight="1" x14ac:dyDescent="0.25">
      <c r="A580" s="159">
        <v>7</v>
      </c>
      <c r="B580" s="95" t="str">
        <f t="shared" si="32"/>
        <v>Betul</v>
      </c>
      <c r="C580" s="160">
        <f t="shared" si="33"/>
        <v>3506.6223</v>
      </c>
      <c r="D580" s="160">
        <f t="shared" si="33"/>
        <v>1514.6399999999999</v>
      </c>
      <c r="E580" s="160">
        <v>2510.38</v>
      </c>
      <c r="F580" s="160">
        <f t="shared" si="34"/>
        <v>4025.02</v>
      </c>
      <c r="G580" s="73">
        <f t="shared" si="35"/>
        <v>1.1478339141344078</v>
      </c>
      <c r="H580" s="99"/>
    </row>
    <row r="581" spans="1:8" ht="15" customHeight="1" x14ac:dyDescent="0.25">
      <c r="A581" s="159">
        <v>8</v>
      </c>
      <c r="B581" s="95" t="str">
        <f t="shared" si="32"/>
        <v>Bhind</v>
      </c>
      <c r="C581" s="160">
        <f t="shared" si="33"/>
        <v>2511.1356500000002</v>
      </c>
      <c r="D581" s="160">
        <f t="shared" si="33"/>
        <v>427.58499999999952</v>
      </c>
      <c r="E581" s="160">
        <v>1449.9499999999998</v>
      </c>
      <c r="F581" s="160">
        <f t="shared" si="34"/>
        <v>1877.5349999999994</v>
      </c>
      <c r="G581" s="73">
        <f t="shared" si="35"/>
        <v>0.74768362274654465</v>
      </c>
      <c r="H581" s="99"/>
    </row>
    <row r="582" spans="1:8" ht="15" customHeight="1" x14ac:dyDescent="0.25">
      <c r="A582" s="159">
        <v>9</v>
      </c>
      <c r="B582" s="95" t="str">
        <f t="shared" si="32"/>
        <v>Bhopal</v>
      </c>
      <c r="C582" s="160">
        <f t="shared" si="33"/>
        <v>2522.3180500000003</v>
      </c>
      <c r="D582" s="160">
        <f t="shared" si="33"/>
        <v>-267.26000000000067</v>
      </c>
      <c r="E582" s="160">
        <v>1228.71</v>
      </c>
      <c r="F582" s="160">
        <f t="shared" si="34"/>
        <v>961.44999999999936</v>
      </c>
      <c r="G582" s="73">
        <f t="shared" si="35"/>
        <v>0.38117714774312433</v>
      </c>
      <c r="H582" s="99"/>
    </row>
    <row r="583" spans="1:8" ht="15" customHeight="1" x14ac:dyDescent="0.25">
      <c r="A583" s="159">
        <v>10</v>
      </c>
      <c r="B583" s="95" t="str">
        <f t="shared" si="32"/>
        <v>Burhanpur</v>
      </c>
      <c r="C583" s="160">
        <f t="shared" si="33"/>
        <v>1501.3938499999999</v>
      </c>
      <c r="D583" s="160">
        <f t="shared" si="33"/>
        <v>39.119999999999862</v>
      </c>
      <c r="E583" s="160">
        <v>961.31999999999994</v>
      </c>
      <c r="F583" s="160">
        <f t="shared" si="34"/>
        <v>1000.4399999999998</v>
      </c>
      <c r="G583" s="73">
        <f t="shared" si="35"/>
        <v>0.66634081390435951</v>
      </c>
      <c r="H583" s="99"/>
    </row>
    <row r="584" spans="1:8" ht="15" customHeight="1" x14ac:dyDescent="0.25">
      <c r="A584" s="159">
        <v>11</v>
      </c>
      <c r="B584" s="95" t="str">
        <f t="shared" si="32"/>
        <v>Chhatarpur</v>
      </c>
      <c r="C584" s="160">
        <f t="shared" si="33"/>
        <v>4242.4073499999995</v>
      </c>
      <c r="D584" s="160">
        <f t="shared" si="33"/>
        <v>978.92300000000023</v>
      </c>
      <c r="E584" s="160">
        <v>2842.97</v>
      </c>
      <c r="F584" s="160">
        <f t="shared" si="34"/>
        <v>3821.893</v>
      </c>
      <c r="G584" s="73">
        <f t="shared" si="35"/>
        <v>0.90087836567603541</v>
      </c>
      <c r="H584" s="99"/>
    </row>
    <row r="585" spans="1:8" ht="15" customHeight="1" x14ac:dyDescent="0.25">
      <c r="A585" s="159">
        <v>12</v>
      </c>
      <c r="B585" s="95" t="str">
        <f t="shared" si="32"/>
        <v>Chhindwara</v>
      </c>
      <c r="C585" s="160">
        <f t="shared" si="33"/>
        <v>4408.0586999999996</v>
      </c>
      <c r="D585" s="160">
        <f t="shared" si="33"/>
        <v>-843.27</v>
      </c>
      <c r="E585" s="160">
        <v>2628.65</v>
      </c>
      <c r="F585" s="160">
        <f t="shared" si="34"/>
        <v>1785.38</v>
      </c>
      <c r="G585" s="73">
        <f t="shared" si="35"/>
        <v>0.40502636682220233</v>
      </c>
      <c r="H585" s="99"/>
    </row>
    <row r="586" spans="1:8" ht="15" customHeight="1" x14ac:dyDescent="0.25">
      <c r="A586" s="159">
        <v>13</v>
      </c>
      <c r="B586" s="95" t="str">
        <f t="shared" si="32"/>
        <v>Damoh</v>
      </c>
      <c r="C586" s="160">
        <f t="shared" si="33"/>
        <v>2909.6652999999997</v>
      </c>
      <c r="D586" s="160">
        <f t="shared" si="33"/>
        <v>581.26000000000067</v>
      </c>
      <c r="E586" s="160">
        <v>1846.1200000000001</v>
      </c>
      <c r="F586" s="160">
        <f t="shared" si="34"/>
        <v>2427.380000000001</v>
      </c>
      <c r="G586" s="73">
        <f t="shared" si="35"/>
        <v>0.83424715550616813</v>
      </c>
      <c r="H586" s="99"/>
    </row>
    <row r="587" spans="1:8" ht="15" customHeight="1" x14ac:dyDescent="0.25">
      <c r="A587" s="159">
        <v>14</v>
      </c>
      <c r="B587" s="95" t="str">
        <f t="shared" si="32"/>
        <v>Datia</v>
      </c>
      <c r="C587" s="160">
        <f t="shared" si="33"/>
        <v>1328.0425500000001</v>
      </c>
      <c r="D587" s="160">
        <f t="shared" si="33"/>
        <v>-1645.8469999999995</v>
      </c>
      <c r="E587" s="160">
        <v>939.54</v>
      </c>
      <c r="F587" s="160">
        <f t="shared" si="34"/>
        <v>-706.30699999999956</v>
      </c>
      <c r="G587" s="73">
        <f t="shared" si="35"/>
        <v>-0.5318406401963548</v>
      </c>
      <c r="H587" s="99"/>
    </row>
    <row r="588" spans="1:8" ht="15" customHeight="1" x14ac:dyDescent="0.25">
      <c r="A588" s="159">
        <v>15</v>
      </c>
      <c r="B588" s="95" t="str">
        <f t="shared" si="32"/>
        <v>Dewas</v>
      </c>
      <c r="C588" s="160">
        <f t="shared" si="33"/>
        <v>2584.3996499999998</v>
      </c>
      <c r="D588" s="160">
        <f t="shared" si="33"/>
        <v>195.24699999999945</v>
      </c>
      <c r="E588" s="160">
        <v>1501.68</v>
      </c>
      <c r="F588" s="160">
        <f t="shared" si="34"/>
        <v>1696.9269999999995</v>
      </c>
      <c r="G588" s="73">
        <f t="shared" si="35"/>
        <v>0.65660394281511358</v>
      </c>
      <c r="H588" s="99"/>
    </row>
    <row r="589" spans="1:8" ht="15" customHeight="1" x14ac:dyDescent="0.25">
      <c r="A589" s="159">
        <v>16</v>
      </c>
      <c r="B589" s="95" t="str">
        <f t="shared" si="32"/>
        <v>Dhar</v>
      </c>
      <c r="C589" s="160">
        <f t="shared" si="33"/>
        <v>4121.3168999999998</v>
      </c>
      <c r="D589" s="160">
        <f t="shared" si="33"/>
        <v>71.808499999999583</v>
      </c>
      <c r="E589" s="160">
        <v>2747.47</v>
      </c>
      <c r="F589" s="160">
        <f t="shared" si="34"/>
        <v>2819.2784999999994</v>
      </c>
      <c r="G589" s="73">
        <f t="shared" si="35"/>
        <v>0.6840722439956024</v>
      </c>
      <c r="H589" s="99"/>
    </row>
    <row r="590" spans="1:8" ht="15" customHeight="1" x14ac:dyDescent="0.25">
      <c r="A590" s="159">
        <v>17</v>
      </c>
      <c r="B590" s="95" t="str">
        <f t="shared" si="32"/>
        <v>Dindori</v>
      </c>
      <c r="C590" s="160">
        <f t="shared" ref="C590:D605" si="36">C472</f>
        <v>2314.8411500000002</v>
      </c>
      <c r="D590" s="160">
        <f t="shared" si="36"/>
        <v>189.21700000000067</v>
      </c>
      <c r="E590" s="160">
        <v>1478</v>
      </c>
      <c r="F590" s="160">
        <f t="shared" si="34"/>
        <v>1667.2170000000006</v>
      </c>
      <c r="G590" s="73">
        <f t="shared" si="35"/>
        <v>0.72022955009245471</v>
      </c>
      <c r="H590" s="99"/>
    </row>
    <row r="591" spans="1:8" ht="15" customHeight="1" x14ac:dyDescent="0.25">
      <c r="A591" s="159">
        <v>18</v>
      </c>
      <c r="B591" s="95" t="str">
        <f t="shared" si="32"/>
        <v>Guna</v>
      </c>
      <c r="C591" s="160">
        <f t="shared" si="36"/>
        <v>2350.1115</v>
      </c>
      <c r="D591" s="160">
        <f t="shared" si="36"/>
        <v>302.36300000000062</v>
      </c>
      <c r="E591" s="160">
        <v>1621.33</v>
      </c>
      <c r="F591" s="160">
        <f t="shared" si="34"/>
        <v>1923.6930000000007</v>
      </c>
      <c r="G591" s="73">
        <f t="shared" si="35"/>
        <v>0.81855392818596084</v>
      </c>
      <c r="H591" s="99"/>
    </row>
    <row r="592" spans="1:8" ht="15" customHeight="1" x14ac:dyDescent="0.25">
      <c r="A592" s="159">
        <v>19</v>
      </c>
      <c r="B592" s="95" t="str">
        <f t="shared" si="32"/>
        <v>Gwalior</v>
      </c>
      <c r="C592" s="160">
        <f t="shared" si="36"/>
        <v>2228.7282500000001</v>
      </c>
      <c r="D592" s="160">
        <f t="shared" si="36"/>
        <v>-1802.4071999999999</v>
      </c>
      <c r="E592" s="160">
        <v>1396.1100000000001</v>
      </c>
      <c r="F592" s="160">
        <f t="shared" si="34"/>
        <v>-406.29719999999975</v>
      </c>
      <c r="G592" s="73">
        <f t="shared" si="35"/>
        <v>-0.18230001795867204</v>
      </c>
      <c r="H592" s="99"/>
    </row>
    <row r="593" spans="1:8" ht="15" customHeight="1" x14ac:dyDescent="0.25">
      <c r="A593" s="159">
        <v>20</v>
      </c>
      <c r="B593" s="95" t="str">
        <f t="shared" si="32"/>
        <v>Harda</v>
      </c>
      <c r="C593" s="160">
        <f t="shared" si="36"/>
        <v>1005.8858</v>
      </c>
      <c r="D593" s="160">
        <f t="shared" si="36"/>
        <v>517.89000000000033</v>
      </c>
      <c r="E593" s="160">
        <v>728.22</v>
      </c>
      <c r="F593" s="160">
        <f t="shared" si="34"/>
        <v>1246.1100000000004</v>
      </c>
      <c r="G593" s="73">
        <f t="shared" si="35"/>
        <v>1.2388185617094907</v>
      </c>
      <c r="H593" s="99"/>
    </row>
    <row r="594" spans="1:8" ht="15" customHeight="1" x14ac:dyDescent="0.25">
      <c r="A594" s="159">
        <v>21</v>
      </c>
      <c r="B594" s="95" t="str">
        <f t="shared" si="32"/>
        <v>Hoshangabad</v>
      </c>
      <c r="C594" s="160">
        <f t="shared" si="36"/>
        <v>1835.9500499999999</v>
      </c>
      <c r="D594" s="160">
        <f t="shared" si="36"/>
        <v>613.35000000000036</v>
      </c>
      <c r="E594" s="160">
        <v>1045.6400000000001</v>
      </c>
      <c r="F594" s="160">
        <f t="shared" si="34"/>
        <v>1658.9900000000005</v>
      </c>
      <c r="G594" s="73">
        <f t="shared" si="35"/>
        <v>0.9036139082324165</v>
      </c>
      <c r="H594" s="99"/>
    </row>
    <row r="595" spans="1:8" ht="15" customHeight="1" x14ac:dyDescent="0.25">
      <c r="A595" s="159">
        <v>22</v>
      </c>
      <c r="B595" s="95" t="str">
        <f t="shared" si="32"/>
        <v>Indore</v>
      </c>
      <c r="C595" s="160">
        <f t="shared" si="36"/>
        <v>2587.87005</v>
      </c>
      <c r="D595" s="160">
        <f t="shared" si="36"/>
        <v>-861.82500000000016</v>
      </c>
      <c r="E595" s="160">
        <v>1697.3400000000001</v>
      </c>
      <c r="F595" s="160">
        <f t="shared" si="34"/>
        <v>835.51499999999999</v>
      </c>
      <c r="G595" s="73">
        <f t="shared" si="35"/>
        <v>0.32285817442803977</v>
      </c>
      <c r="H595" s="99"/>
    </row>
    <row r="596" spans="1:8" ht="15" customHeight="1" x14ac:dyDescent="0.25">
      <c r="A596" s="159">
        <v>23</v>
      </c>
      <c r="B596" s="95" t="str">
        <f t="shared" si="32"/>
        <v>Jabalpur</v>
      </c>
      <c r="C596" s="160">
        <f t="shared" si="36"/>
        <v>3249.2465999999999</v>
      </c>
      <c r="D596" s="160">
        <f t="shared" si="36"/>
        <v>-733.2</v>
      </c>
      <c r="E596" s="160">
        <v>2084.54</v>
      </c>
      <c r="F596" s="160">
        <f t="shared" si="34"/>
        <v>1351.34</v>
      </c>
      <c r="G596" s="73">
        <f t="shared" si="35"/>
        <v>0.41589333354999891</v>
      </c>
      <c r="H596" s="99"/>
    </row>
    <row r="597" spans="1:8" ht="15" customHeight="1" x14ac:dyDescent="0.25">
      <c r="A597" s="159">
        <v>24</v>
      </c>
      <c r="B597" s="95" t="str">
        <f t="shared" si="32"/>
        <v>Jhabua</v>
      </c>
      <c r="C597" s="160">
        <f t="shared" si="36"/>
        <v>3640.7388000000001</v>
      </c>
      <c r="D597" s="160">
        <f t="shared" si="36"/>
        <v>97.030000000000427</v>
      </c>
      <c r="E597" s="160">
        <v>2695.1400000000003</v>
      </c>
      <c r="F597" s="160">
        <f t="shared" si="34"/>
        <v>2792.170000000001</v>
      </c>
      <c r="G597" s="73">
        <f t="shared" si="35"/>
        <v>0.76692401003884181</v>
      </c>
      <c r="H597" s="99"/>
    </row>
    <row r="598" spans="1:8" ht="15" customHeight="1" x14ac:dyDescent="0.25">
      <c r="A598" s="159">
        <v>25</v>
      </c>
      <c r="B598" s="95" t="str">
        <f t="shared" si="32"/>
        <v>Katni</v>
      </c>
      <c r="C598" s="160">
        <f t="shared" si="36"/>
        <v>2857.3200999999999</v>
      </c>
      <c r="D598" s="160">
        <f t="shared" si="36"/>
        <v>392.19000000000028</v>
      </c>
      <c r="E598" s="160">
        <v>1372.82</v>
      </c>
      <c r="F598" s="160">
        <f t="shared" si="34"/>
        <v>1765.0100000000002</v>
      </c>
      <c r="G598" s="73">
        <f t="shared" si="35"/>
        <v>0.61771518003880643</v>
      </c>
      <c r="H598" s="99"/>
    </row>
    <row r="599" spans="1:8" ht="15" customHeight="1" x14ac:dyDescent="0.25">
      <c r="A599" s="159">
        <v>26</v>
      </c>
      <c r="B599" s="95" t="str">
        <f t="shared" si="32"/>
        <v>Khandwa</v>
      </c>
      <c r="C599" s="160">
        <f t="shared" si="36"/>
        <v>2812.6628000000001</v>
      </c>
      <c r="D599" s="160">
        <f t="shared" si="36"/>
        <v>6605.16</v>
      </c>
      <c r="E599" s="160">
        <v>1889.9</v>
      </c>
      <c r="F599" s="160">
        <f t="shared" si="34"/>
        <v>8495.06</v>
      </c>
      <c r="G599" s="73">
        <f t="shared" si="35"/>
        <v>3.0202909499140813</v>
      </c>
      <c r="H599" s="99"/>
    </row>
    <row r="600" spans="1:8" ht="15" customHeight="1" x14ac:dyDescent="0.25">
      <c r="A600" s="159">
        <v>27</v>
      </c>
      <c r="B600" s="95" t="str">
        <f t="shared" si="32"/>
        <v>Khargone</v>
      </c>
      <c r="C600" s="160">
        <f t="shared" si="36"/>
        <v>3596.21405</v>
      </c>
      <c r="D600" s="160">
        <f t="shared" si="36"/>
        <v>508.49276649999916</v>
      </c>
      <c r="E600" s="160">
        <v>2296.66</v>
      </c>
      <c r="F600" s="160">
        <f t="shared" si="34"/>
        <v>2805.152766499999</v>
      </c>
      <c r="G600" s="73">
        <f t="shared" si="35"/>
        <v>0.78002942191385938</v>
      </c>
      <c r="H600" s="99"/>
    </row>
    <row r="601" spans="1:8" ht="15" customHeight="1" x14ac:dyDescent="0.25">
      <c r="A601" s="159">
        <v>28</v>
      </c>
      <c r="B601" s="95" t="str">
        <f t="shared" si="32"/>
        <v>Mandla</v>
      </c>
      <c r="C601" s="160">
        <f t="shared" si="36"/>
        <v>2867.2131500000005</v>
      </c>
      <c r="D601" s="160">
        <f t="shared" si="36"/>
        <v>219.79999999999995</v>
      </c>
      <c r="E601" s="160">
        <v>1999.25</v>
      </c>
      <c r="F601" s="160">
        <f t="shared" si="34"/>
        <v>2219.0500000000002</v>
      </c>
      <c r="G601" s="73">
        <f t="shared" si="35"/>
        <v>0.7739396703032001</v>
      </c>
      <c r="H601" s="99"/>
    </row>
    <row r="602" spans="1:8" ht="15" customHeight="1" x14ac:dyDescent="0.25">
      <c r="A602" s="159">
        <v>29</v>
      </c>
      <c r="B602" s="95" t="str">
        <f t="shared" si="32"/>
        <v>Mandsaur</v>
      </c>
      <c r="C602" s="160">
        <f t="shared" si="36"/>
        <v>1907.2896499999997</v>
      </c>
      <c r="D602" s="160">
        <f t="shared" si="36"/>
        <v>65.680950000000081</v>
      </c>
      <c r="E602" s="160">
        <v>1177.52</v>
      </c>
      <c r="F602" s="160">
        <f t="shared" si="34"/>
        <v>1243.2009500000001</v>
      </c>
      <c r="G602" s="73">
        <f t="shared" si="35"/>
        <v>0.65181549640349612</v>
      </c>
      <c r="H602" s="99"/>
    </row>
    <row r="603" spans="1:8" ht="15" customHeight="1" x14ac:dyDescent="0.25">
      <c r="A603" s="159">
        <v>30</v>
      </c>
      <c r="B603" s="95" t="str">
        <f t="shared" si="32"/>
        <v>Morena</v>
      </c>
      <c r="C603" s="160">
        <f t="shared" si="36"/>
        <v>3382.2663000000002</v>
      </c>
      <c r="D603" s="160">
        <f t="shared" si="36"/>
        <v>853.84400000000005</v>
      </c>
      <c r="E603" s="160">
        <v>2512.9299999999998</v>
      </c>
      <c r="F603" s="160">
        <f t="shared" si="34"/>
        <v>3366.7739999999999</v>
      </c>
      <c r="G603" s="73">
        <f t="shared" si="35"/>
        <v>0.99541955049488551</v>
      </c>
      <c r="H603" s="99"/>
    </row>
    <row r="604" spans="1:8" ht="15" customHeight="1" x14ac:dyDescent="0.25">
      <c r="A604" s="159">
        <v>31</v>
      </c>
      <c r="B604" s="95" t="str">
        <f t="shared" si="32"/>
        <v>Narsinghpur</v>
      </c>
      <c r="C604" s="160">
        <f t="shared" si="36"/>
        <v>1694.6878999999999</v>
      </c>
      <c r="D604" s="160">
        <f t="shared" si="36"/>
        <v>1099.8800000000003</v>
      </c>
      <c r="E604" s="160">
        <v>1104.4299999999998</v>
      </c>
      <c r="F604" s="160">
        <f t="shared" si="34"/>
        <v>2204.3100000000004</v>
      </c>
      <c r="G604" s="73">
        <f t="shared" si="35"/>
        <v>1.3007173769282241</v>
      </c>
      <c r="H604" s="99"/>
    </row>
    <row r="605" spans="1:8" ht="15" customHeight="1" x14ac:dyDescent="0.25">
      <c r="A605" s="159">
        <v>32</v>
      </c>
      <c r="B605" s="95" t="str">
        <f t="shared" si="32"/>
        <v>Neemuch</v>
      </c>
      <c r="C605" s="160">
        <f t="shared" si="36"/>
        <v>1384.4365500000001</v>
      </c>
      <c r="D605" s="160">
        <f t="shared" si="36"/>
        <v>23.284049999999667</v>
      </c>
      <c r="E605" s="160">
        <v>721.42000000000007</v>
      </c>
      <c r="F605" s="160">
        <f t="shared" si="34"/>
        <v>744.70404999999971</v>
      </c>
      <c r="G605" s="73">
        <f t="shared" si="35"/>
        <v>0.53791128961453638</v>
      </c>
      <c r="H605" s="99"/>
    </row>
    <row r="606" spans="1:8" ht="15" customHeight="1" x14ac:dyDescent="0.25">
      <c r="A606" s="159">
        <v>33</v>
      </c>
      <c r="B606" s="95" t="str">
        <f t="shared" si="32"/>
        <v>Panna</v>
      </c>
      <c r="C606" s="160">
        <f t="shared" ref="C606:D621" si="37">C488</f>
        <v>2889.7828</v>
      </c>
      <c r="D606" s="160">
        <f t="shared" si="37"/>
        <v>1168.3849999999995</v>
      </c>
      <c r="E606" s="160">
        <v>1634.71</v>
      </c>
      <c r="F606" s="160">
        <f t="shared" si="34"/>
        <v>2803.0949999999993</v>
      </c>
      <c r="G606" s="73">
        <f t="shared" si="35"/>
        <v>0.97000196692983276</v>
      </c>
      <c r="H606" s="99"/>
    </row>
    <row r="607" spans="1:8" ht="15" customHeight="1" x14ac:dyDescent="0.25">
      <c r="A607" s="159">
        <v>34</v>
      </c>
      <c r="B607" s="95" t="str">
        <f t="shared" si="32"/>
        <v>Raisen</v>
      </c>
      <c r="C607" s="160">
        <f t="shared" si="37"/>
        <v>3002.3539000000001</v>
      </c>
      <c r="D607" s="160">
        <f t="shared" si="37"/>
        <v>0</v>
      </c>
      <c r="E607" s="160">
        <v>1559.58</v>
      </c>
      <c r="F607" s="160">
        <f t="shared" si="34"/>
        <v>1559.58</v>
      </c>
      <c r="G607" s="73">
        <f t="shared" si="35"/>
        <v>0.51945242031593941</v>
      </c>
      <c r="H607" s="99"/>
    </row>
    <row r="608" spans="1:8" ht="15" customHeight="1" x14ac:dyDescent="0.25">
      <c r="A608" s="159">
        <v>35</v>
      </c>
      <c r="B608" s="95" t="str">
        <f t="shared" si="32"/>
        <v>Rajgarh</v>
      </c>
      <c r="C608" s="160">
        <f t="shared" si="37"/>
        <v>3068.7451500000002</v>
      </c>
      <c r="D608" s="160">
        <f t="shared" si="37"/>
        <v>76.463000000000989</v>
      </c>
      <c r="E608" s="160">
        <v>1756.88</v>
      </c>
      <c r="F608" s="160">
        <f t="shared" si="34"/>
        <v>1833.3430000000012</v>
      </c>
      <c r="G608" s="73">
        <f t="shared" si="35"/>
        <v>0.59742432505351617</v>
      </c>
      <c r="H608" s="99"/>
    </row>
    <row r="609" spans="1:8" ht="15" customHeight="1" x14ac:dyDescent="0.25">
      <c r="A609" s="159">
        <v>36</v>
      </c>
      <c r="B609" s="95" t="str">
        <f t="shared" si="32"/>
        <v>Ratlam</v>
      </c>
      <c r="C609" s="160">
        <f t="shared" si="37"/>
        <v>2079.4082500000004</v>
      </c>
      <c r="D609" s="160">
        <f t="shared" si="37"/>
        <v>-1115.7300000000002</v>
      </c>
      <c r="E609" s="160">
        <v>1692.92</v>
      </c>
      <c r="F609" s="160">
        <f t="shared" si="34"/>
        <v>577.18999999999983</v>
      </c>
      <c r="G609" s="73">
        <f t="shared" si="35"/>
        <v>0.27757416082195485</v>
      </c>
      <c r="H609" s="99"/>
    </row>
    <row r="610" spans="1:8" ht="15" customHeight="1" x14ac:dyDescent="0.25">
      <c r="A610" s="159">
        <v>37</v>
      </c>
      <c r="B610" s="95" t="str">
        <f t="shared" si="32"/>
        <v>Rewa</v>
      </c>
      <c r="C610" s="160">
        <f t="shared" si="37"/>
        <v>4164.41</v>
      </c>
      <c r="D610" s="160">
        <f t="shared" si="37"/>
        <v>-22.360000000000127</v>
      </c>
      <c r="E610" s="160">
        <v>2517.1499999999996</v>
      </c>
      <c r="F610" s="160">
        <f t="shared" si="34"/>
        <v>2494.7899999999995</v>
      </c>
      <c r="G610" s="73">
        <f t="shared" si="35"/>
        <v>0.59907405851008899</v>
      </c>
      <c r="H610" s="99"/>
    </row>
    <row r="611" spans="1:8" ht="15" customHeight="1" x14ac:dyDescent="0.25">
      <c r="A611" s="159">
        <v>38</v>
      </c>
      <c r="B611" s="95" t="str">
        <f t="shared" si="32"/>
        <v>Sagar</v>
      </c>
      <c r="C611" s="160">
        <f t="shared" si="37"/>
        <v>4742.2052000000003</v>
      </c>
      <c r="D611" s="160">
        <f t="shared" si="37"/>
        <v>2033.4750000000008</v>
      </c>
      <c r="E611" s="160">
        <v>2837.1</v>
      </c>
      <c r="F611" s="160">
        <f t="shared" si="34"/>
        <v>4870.5750000000007</v>
      </c>
      <c r="G611" s="73">
        <f t="shared" si="35"/>
        <v>1.0270696426211166</v>
      </c>
      <c r="H611" s="99"/>
    </row>
    <row r="612" spans="1:8" ht="15" customHeight="1" x14ac:dyDescent="0.25">
      <c r="A612" s="159">
        <v>39</v>
      </c>
      <c r="B612" s="95" t="str">
        <f t="shared" si="32"/>
        <v>Satna</v>
      </c>
      <c r="C612" s="160">
        <f t="shared" si="37"/>
        <v>4060.1000000000004</v>
      </c>
      <c r="D612" s="160">
        <f t="shared" si="37"/>
        <v>845.52100000000064</v>
      </c>
      <c r="E612" s="160">
        <v>2487.9700000000003</v>
      </c>
      <c r="F612" s="160">
        <f t="shared" si="34"/>
        <v>3333.4910000000009</v>
      </c>
      <c r="G612" s="73">
        <f t="shared" si="35"/>
        <v>0.82103667397354763</v>
      </c>
      <c r="H612" s="99"/>
    </row>
    <row r="613" spans="1:8" ht="15" customHeight="1" x14ac:dyDescent="0.25">
      <c r="A613" s="159">
        <v>40</v>
      </c>
      <c r="B613" s="95" t="str">
        <f t="shared" si="32"/>
        <v>Sehore</v>
      </c>
      <c r="C613" s="160">
        <f t="shared" si="37"/>
        <v>2421.3872499999998</v>
      </c>
      <c r="D613" s="160">
        <f t="shared" si="37"/>
        <v>-204.01900000000069</v>
      </c>
      <c r="E613" s="160">
        <v>1488.81</v>
      </c>
      <c r="F613" s="160">
        <f t="shared" si="34"/>
        <v>1284.7909999999993</v>
      </c>
      <c r="G613" s="73">
        <f t="shared" si="35"/>
        <v>0.5306012080471636</v>
      </c>
      <c r="H613" s="99"/>
    </row>
    <row r="614" spans="1:8" ht="15" customHeight="1" x14ac:dyDescent="0.25">
      <c r="A614" s="159">
        <v>41</v>
      </c>
      <c r="B614" s="95" t="str">
        <f t="shared" si="32"/>
        <v>Seoni</v>
      </c>
      <c r="C614" s="160">
        <f t="shared" si="37"/>
        <v>2896.2415999999998</v>
      </c>
      <c r="D614" s="160">
        <f t="shared" si="37"/>
        <v>-701.64999999999918</v>
      </c>
      <c r="E614" s="160">
        <v>2212.15</v>
      </c>
      <c r="F614" s="160">
        <f t="shared" si="34"/>
        <v>1510.5000000000009</v>
      </c>
      <c r="G614" s="73">
        <f t="shared" si="35"/>
        <v>0.52153798219043634</v>
      </c>
      <c r="H614" s="99"/>
    </row>
    <row r="615" spans="1:8" ht="15" customHeight="1" x14ac:dyDescent="0.25">
      <c r="A615" s="159">
        <v>42</v>
      </c>
      <c r="B615" s="95" t="str">
        <f t="shared" si="32"/>
        <v>Shahdol</v>
      </c>
      <c r="C615" s="160">
        <f t="shared" si="37"/>
        <v>2611.7290499999999</v>
      </c>
      <c r="D615" s="160">
        <f t="shared" si="37"/>
        <v>104.98799999999912</v>
      </c>
      <c r="E615" s="160">
        <v>1572.26</v>
      </c>
      <c r="F615" s="160">
        <f t="shared" si="34"/>
        <v>1677.2479999999991</v>
      </c>
      <c r="G615" s="73">
        <f t="shared" si="35"/>
        <v>0.64219831685832773</v>
      </c>
      <c r="H615" s="99"/>
    </row>
    <row r="616" spans="1:8" ht="15" customHeight="1" x14ac:dyDescent="0.25">
      <c r="A616" s="159">
        <v>43</v>
      </c>
      <c r="B616" s="95" t="str">
        <f t="shared" si="32"/>
        <v>Shajapur</v>
      </c>
      <c r="C616" s="160">
        <f t="shared" si="37"/>
        <v>1196.2999</v>
      </c>
      <c r="D616" s="160">
        <f t="shared" si="37"/>
        <v>613.87000000000012</v>
      </c>
      <c r="E616" s="160">
        <v>739.94</v>
      </c>
      <c r="F616" s="160">
        <f t="shared" si="34"/>
        <v>1353.8100000000002</v>
      </c>
      <c r="G616" s="73">
        <f t="shared" si="35"/>
        <v>1.131664392849987</v>
      </c>
      <c r="H616" s="99"/>
    </row>
    <row r="617" spans="1:8" ht="15" customHeight="1" x14ac:dyDescent="0.25">
      <c r="A617" s="159">
        <v>44</v>
      </c>
      <c r="B617" s="95" t="str">
        <f t="shared" si="32"/>
        <v>Sheopur</v>
      </c>
      <c r="C617" s="160">
        <f t="shared" si="37"/>
        <v>1716.1610000000001</v>
      </c>
      <c r="D617" s="160">
        <f t="shared" si="37"/>
        <v>133.11699999999993</v>
      </c>
      <c r="E617" s="160">
        <v>1161.6199999999999</v>
      </c>
      <c r="F617" s="160">
        <f t="shared" si="34"/>
        <v>1294.7369999999999</v>
      </c>
      <c r="G617" s="73">
        <f t="shared" si="35"/>
        <v>0.75443795774405775</v>
      </c>
      <c r="H617" s="99"/>
    </row>
    <row r="618" spans="1:8" ht="15" customHeight="1" x14ac:dyDescent="0.25">
      <c r="A618" s="159">
        <v>45</v>
      </c>
      <c r="B618" s="95" t="str">
        <f t="shared" si="32"/>
        <v>Shivpuri</v>
      </c>
      <c r="C618" s="160">
        <f t="shared" si="37"/>
        <v>4121.7386500000002</v>
      </c>
      <c r="D618" s="160">
        <f t="shared" si="37"/>
        <v>-852.05900000000042</v>
      </c>
      <c r="E618" s="160">
        <v>2806.9700000000003</v>
      </c>
      <c r="F618" s="160">
        <f t="shared" si="34"/>
        <v>1954.9109999999998</v>
      </c>
      <c r="G618" s="73">
        <f t="shared" si="35"/>
        <v>0.47429280844868699</v>
      </c>
      <c r="H618" s="99"/>
    </row>
    <row r="619" spans="1:8" ht="15" customHeight="1" x14ac:dyDescent="0.25">
      <c r="A619" s="159">
        <v>46</v>
      </c>
      <c r="B619" s="95" t="str">
        <f t="shared" si="32"/>
        <v>Sidhi</v>
      </c>
      <c r="C619" s="160">
        <f t="shared" si="37"/>
        <v>3484.8199999999997</v>
      </c>
      <c r="D619" s="160">
        <f t="shared" si="37"/>
        <v>273.14600000000019</v>
      </c>
      <c r="E619" s="160">
        <v>1686.2</v>
      </c>
      <c r="F619" s="160">
        <f t="shared" si="34"/>
        <v>1959.3460000000002</v>
      </c>
      <c r="G619" s="73">
        <f t="shared" si="35"/>
        <v>0.56225170884005493</v>
      </c>
      <c r="H619" s="99"/>
    </row>
    <row r="620" spans="1:8" ht="15" customHeight="1" x14ac:dyDescent="0.25">
      <c r="A620" s="159">
        <v>47</v>
      </c>
      <c r="B620" s="95" t="str">
        <f t="shared" si="32"/>
        <v>Singroli</v>
      </c>
      <c r="C620" s="160">
        <f t="shared" si="37"/>
        <v>3218.0127499999999</v>
      </c>
      <c r="D620" s="160">
        <f t="shared" si="37"/>
        <v>-408.76099999999906</v>
      </c>
      <c r="E620" s="160">
        <v>1997.77</v>
      </c>
      <c r="F620" s="160">
        <f t="shared" si="34"/>
        <v>1589.0090000000009</v>
      </c>
      <c r="G620" s="73">
        <f t="shared" si="35"/>
        <v>0.49378579994749894</v>
      </c>
      <c r="H620" s="99"/>
    </row>
    <row r="621" spans="1:8" ht="15" customHeight="1" x14ac:dyDescent="0.25">
      <c r="A621" s="159">
        <v>48</v>
      </c>
      <c r="B621" s="95" t="str">
        <f t="shared" si="32"/>
        <v>Tikamgarh</v>
      </c>
      <c r="C621" s="160">
        <f t="shared" si="37"/>
        <v>3853.5659000000001</v>
      </c>
      <c r="D621" s="160">
        <f t="shared" si="37"/>
        <v>476.62999999999982</v>
      </c>
      <c r="E621" s="160">
        <v>2561.41</v>
      </c>
      <c r="F621" s="160">
        <f t="shared" si="34"/>
        <v>3038.0399999999995</v>
      </c>
      <c r="G621" s="73">
        <f t="shared" si="35"/>
        <v>0.78837110324232407</v>
      </c>
      <c r="H621" s="99"/>
    </row>
    <row r="622" spans="1:8" ht="15" customHeight="1" x14ac:dyDescent="0.25">
      <c r="A622" s="159">
        <v>49</v>
      </c>
      <c r="B622" s="95" t="str">
        <f t="shared" si="32"/>
        <v>Ujjain</v>
      </c>
      <c r="C622" s="160">
        <f t="shared" ref="C622:D624" si="38">C504</f>
        <v>2497.49505</v>
      </c>
      <c r="D622" s="160">
        <f t="shared" si="38"/>
        <v>-136.17099999999988</v>
      </c>
      <c r="E622" s="160">
        <v>1529.88</v>
      </c>
      <c r="F622" s="160">
        <f t="shared" si="34"/>
        <v>1393.7090000000003</v>
      </c>
      <c r="G622" s="73">
        <f t="shared" si="35"/>
        <v>0.55804274767231277</v>
      </c>
      <c r="H622" s="99"/>
    </row>
    <row r="623" spans="1:8" ht="15" customHeight="1" x14ac:dyDescent="0.25">
      <c r="A623" s="159">
        <v>50</v>
      </c>
      <c r="B623" s="95" t="str">
        <f t="shared" si="32"/>
        <v>Umaria</v>
      </c>
      <c r="C623" s="160">
        <f t="shared" si="38"/>
        <v>1630.3770500000001</v>
      </c>
      <c r="D623" s="160">
        <f t="shared" si="38"/>
        <v>-20.0294999999997</v>
      </c>
      <c r="E623" s="160">
        <v>996.09999999999991</v>
      </c>
      <c r="F623" s="160">
        <f>SUM(D623:E623)</f>
        <v>976.07050000000027</v>
      </c>
      <c r="G623" s="73">
        <f>F623/C623</f>
        <v>0.59867777211412554</v>
      </c>
      <c r="H623" s="99"/>
    </row>
    <row r="624" spans="1:8" ht="15" customHeight="1" x14ac:dyDescent="0.25">
      <c r="A624" s="159">
        <v>51</v>
      </c>
      <c r="B624" s="95" t="str">
        <f t="shared" si="32"/>
        <v>Vidisha</v>
      </c>
      <c r="C624" s="160">
        <f t="shared" si="38"/>
        <v>3387.4237000000003</v>
      </c>
      <c r="D624" s="160">
        <f t="shared" si="38"/>
        <v>1000.4810000000006</v>
      </c>
      <c r="E624" s="160">
        <v>2286.59</v>
      </c>
      <c r="F624" s="160">
        <f>SUM(D624:E624)</f>
        <v>3287.0710000000008</v>
      </c>
      <c r="G624" s="73">
        <f>F624/C624</f>
        <v>0.97037491944099008</v>
      </c>
      <c r="H624" s="99"/>
    </row>
    <row r="625" spans="1:9" x14ac:dyDescent="0.2">
      <c r="A625" s="185"/>
      <c r="B625" s="186" t="s">
        <v>14</v>
      </c>
      <c r="C625" s="187">
        <f>SUM(C574:C624)</f>
        <v>140083.23684999999</v>
      </c>
      <c r="D625" s="187">
        <f>SUM(D574:D624)</f>
        <v>13639.251966500004</v>
      </c>
      <c r="E625" s="187">
        <f>SUM(E574:E624)</f>
        <v>88307.26999999999</v>
      </c>
      <c r="F625" s="187">
        <f>SUM(F574:F624)</f>
        <v>101946.52196649996</v>
      </c>
      <c r="G625" s="77">
        <f>F625/C625</f>
        <v>0.72775675561854336</v>
      </c>
      <c r="H625" s="81"/>
      <c r="I625" s="188">
        <f>F625-D687</f>
        <v>11922.411966499931</v>
      </c>
    </row>
    <row r="626" spans="1:9" ht="5.25" customHeight="1" x14ac:dyDescent="0.2">
      <c r="A626" s="189"/>
      <c r="B626" s="31"/>
      <c r="C626" s="31"/>
      <c r="D626" s="31"/>
      <c r="E626" s="31"/>
      <c r="F626" s="31"/>
      <c r="G626" s="31"/>
      <c r="H626" s="31"/>
    </row>
    <row r="627" spans="1:9" x14ac:dyDescent="0.2">
      <c r="A627" s="6" t="s">
        <v>127</v>
      </c>
      <c r="B627" s="7"/>
      <c r="C627" s="7"/>
      <c r="D627" s="7"/>
      <c r="E627" s="7"/>
      <c r="F627" s="31"/>
      <c r="G627" s="31"/>
      <c r="H627" s="82"/>
    </row>
    <row r="628" spans="1:9" ht="6.75" customHeight="1" x14ac:dyDescent="0.2">
      <c r="A628" s="6"/>
      <c r="B628" s="7"/>
      <c r="C628" s="7"/>
      <c r="D628" s="7"/>
      <c r="E628" s="7"/>
      <c r="F628" s="31"/>
      <c r="G628" s="31"/>
      <c r="H628" s="31"/>
    </row>
    <row r="629" spans="1:9" x14ac:dyDescent="0.2">
      <c r="A629" s="93" t="s">
        <v>117</v>
      </c>
      <c r="B629" s="93" t="s">
        <v>128</v>
      </c>
      <c r="C629" s="93" t="s">
        <v>129</v>
      </c>
      <c r="D629" s="93" t="s">
        <v>130</v>
      </c>
      <c r="E629" s="93" t="s">
        <v>131</v>
      </c>
      <c r="F629" s="31"/>
      <c r="G629" s="31"/>
      <c r="H629" s="31"/>
    </row>
    <row r="630" spans="1:9" ht="18.75" customHeight="1" x14ac:dyDescent="0.2">
      <c r="A630" s="190">
        <f>$C$625</f>
        <v>140083.23684999999</v>
      </c>
      <c r="B630" s="190">
        <f>D567</f>
        <v>101946.52196649999</v>
      </c>
      <c r="C630" s="191">
        <f>B630/A630</f>
        <v>0.72775675561854347</v>
      </c>
      <c r="D630" s="190">
        <f>D687</f>
        <v>90024.11000000003</v>
      </c>
      <c r="E630" s="191">
        <f>D630/A630</f>
        <v>0.64264727189590232</v>
      </c>
      <c r="F630" s="31"/>
      <c r="G630" s="31"/>
      <c r="H630" s="31"/>
    </row>
    <row r="631" spans="1:9" ht="7.5" customHeight="1" x14ac:dyDescent="0.2">
      <c r="A631" s="192"/>
      <c r="B631" s="31"/>
      <c r="C631" s="31"/>
      <c r="D631" s="31"/>
      <c r="E631" s="31"/>
      <c r="F631" s="31"/>
      <c r="G631" s="31"/>
      <c r="H631" s="31"/>
    </row>
    <row r="632" spans="1:9" x14ac:dyDescent="0.2">
      <c r="A632" s="6" t="s">
        <v>268</v>
      </c>
      <c r="B632" s="7"/>
      <c r="C632" s="7"/>
      <c r="D632" s="7"/>
      <c r="E632" s="7"/>
      <c r="F632" s="31"/>
      <c r="G632" s="31"/>
      <c r="H632" s="31"/>
    </row>
    <row r="633" spans="1:9" ht="6.75" customHeight="1" x14ac:dyDescent="0.2">
      <c r="A633" s="6"/>
      <c r="B633" s="7"/>
      <c r="C633" s="7"/>
      <c r="D633" s="7"/>
      <c r="E633" s="7"/>
      <c r="F633" s="31"/>
      <c r="G633" s="31"/>
      <c r="H633" s="31"/>
    </row>
    <row r="634" spans="1:9" ht="17.25" customHeight="1" x14ac:dyDescent="0.2">
      <c r="A634" s="49" t="s">
        <v>30</v>
      </c>
      <c r="B634" s="49" t="s">
        <v>98</v>
      </c>
      <c r="C634" s="49" t="s">
        <v>123</v>
      </c>
      <c r="D634" s="49" t="s">
        <v>130</v>
      </c>
      <c r="E634" s="193" t="s">
        <v>131</v>
      </c>
      <c r="F634" s="31"/>
      <c r="G634" s="31"/>
      <c r="H634" s="31"/>
    </row>
    <row r="635" spans="1:9" x14ac:dyDescent="0.2">
      <c r="A635" s="122">
        <v>1</v>
      </c>
      <c r="B635" s="122">
        <v>2</v>
      </c>
      <c r="C635" s="174">
        <v>3</v>
      </c>
      <c r="D635" s="122">
        <v>4</v>
      </c>
      <c r="E635" s="194">
        <v>5</v>
      </c>
      <c r="F635" s="31"/>
      <c r="G635" s="31"/>
      <c r="H635" s="31"/>
    </row>
    <row r="636" spans="1:9" ht="15" customHeight="1" x14ac:dyDescent="0.25">
      <c r="A636" s="159">
        <v>1</v>
      </c>
      <c r="B636" s="95" t="str">
        <f t="shared" ref="B636:B686" si="39">B47</f>
        <v>Agar Malwa</v>
      </c>
      <c r="C636" s="160">
        <f t="shared" ref="C636:C686" si="40">C456</f>
        <v>1135.7607000000003</v>
      </c>
      <c r="D636" s="160">
        <v>555.95000000000005</v>
      </c>
      <c r="E636" s="195">
        <f>D636/C636</f>
        <v>0.48949571859635566</v>
      </c>
      <c r="F636" s="31"/>
      <c r="G636" s="31"/>
      <c r="H636" s="31"/>
    </row>
    <row r="637" spans="1:9" ht="15" customHeight="1" x14ac:dyDescent="0.25">
      <c r="A637" s="159">
        <v>2</v>
      </c>
      <c r="B637" s="95" t="str">
        <f t="shared" si="39"/>
        <v>Anooppur</v>
      </c>
      <c r="C637" s="160">
        <f t="shared" si="40"/>
        <v>2563.2277999999997</v>
      </c>
      <c r="D637" s="160">
        <v>1755.76</v>
      </c>
      <c r="E637" s="195">
        <f t="shared" ref="E637:E687" si="41">D637/C637</f>
        <v>0.68498008643632857</v>
      </c>
      <c r="F637" s="31"/>
      <c r="G637" s="31"/>
      <c r="H637" s="31"/>
    </row>
    <row r="638" spans="1:9" ht="15" customHeight="1" x14ac:dyDescent="0.25">
      <c r="A638" s="159">
        <v>3</v>
      </c>
      <c r="B638" s="95" t="str">
        <f t="shared" si="39"/>
        <v>Alirajpur</v>
      </c>
      <c r="C638" s="160">
        <f t="shared" si="40"/>
        <v>1515.3839</v>
      </c>
      <c r="D638" s="160">
        <v>946.83</v>
      </c>
      <c r="E638" s="195">
        <f t="shared" si="41"/>
        <v>0.62481197008889955</v>
      </c>
      <c r="F638" s="31"/>
      <c r="G638" s="31"/>
      <c r="H638" s="31"/>
    </row>
    <row r="639" spans="1:9" ht="15" customHeight="1" x14ac:dyDescent="0.25">
      <c r="A639" s="159">
        <v>4</v>
      </c>
      <c r="B639" s="95" t="str">
        <f t="shared" si="39"/>
        <v>Ashoknagar</v>
      </c>
      <c r="C639" s="160">
        <f t="shared" si="40"/>
        <v>1246.7592500000001</v>
      </c>
      <c r="D639" s="160">
        <v>940.74</v>
      </c>
      <c r="E639" s="195">
        <f t="shared" si="41"/>
        <v>0.75454824177161706</v>
      </c>
      <c r="F639" s="31"/>
      <c r="G639" s="31"/>
      <c r="H639" s="31"/>
    </row>
    <row r="640" spans="1:9" ht="15" customHeight="1" x14ac:dyDescent="0.25">
      <c r="A640" s="159">
        <v>5</v>
      </c>
      <c r="B640" s="95" t="str">
        <f t="shared" si="39"/>
        <v>Badwani</v>
      </c>
      <c r="C640" s="160">
        <f t="shared" si="40"/>
        <v>3309.6058499999999</v>
      </c>
      <c r="D640" s="160">
        <v>2124.9399999999996</v>
      </c>
      <c r="E640" s="195">
        <f t="shared" si="41"/>
        <v>0.64205228547079096</v>
      </c>
      <c r="F640" s="31"/>
      <c r="G640" s="31"/>
      <c r="H640" s="31"/>
    </row>
    <row r="641" spans="1:8" ht="15" customHeight="1" x14ac:dyDescent="0.25">
      <c r="A641" s="159">
        <v>6</v>
      </c>
      <c r="B641" s="95" t="str">
        <f t="shared" si="39"/>
        <v>Balaghat</v>
      </c>
      <c r="C641" s="160">
        <f t="shared" si="40"/>
        <v>3919.4191499999997</v>
      </c>
      <c r="D641" s="160">
        <v>2132.33</v>
      </c>
      <c r="E641" s="195">
        <f t="shared" si="41"/>
        <v>0.544042348724045</v>
      </c>
      <c r="F641" s="31"/>
      <c r="G641" s="31"/>
      <c r="H641" s="31"/>
    </row>
    <row r="642" spans="1:8" ht="15" customHeight="1" x14ac:dyDescent="0.25">
      <c r="A642" s="159">
        <v>7</v>
      </c>
      <c r="B642" s="95" t="str">
        <f t="shared" si="39"/>
        <v>Betul</v>
      </c>
      <c r="C642" s="160">
        <f t="shared" si="40"/>
        <v>3506.6223</v>
      </c>
      <c r="D642" s="160">
        <v>2173.46</v>
      </c>
      <c r="E642" s="195">
        <f t="shared" si="41"/>
        <v>0.61981582675727576</v>
      </c>
      <c r="F642" s="31"/>
      <c r="G642" s="31"/>
      <c r="H642" s="31"/>
    </row>
    <row r="643" spans="1:8" ht="15" customHeight="1" x14ac:dyDescent="0.25">
      <c r="A643" s="159">
        <v>8</v>
      </c>
      <c r="B643" s="95" t="str">
        <f t="shared" si="39"/>
        <v>Bhind</v>
      </c>
      <c r="C643" s="160">
        <f t="shared" si="40"/>
        <v>2511.1356500000002</v>
      </c>
      <c r="D643" s="160">
        <v>1331.25</v>
      </c>
      <c r="E643" s="195">
        <f t="shared" si="41"/>
        <v>0.53013862472941276</v>
      </c>
      <c r="F643" s="31"/>
      <c r="G643" s="31"/>
      <c r="H643" s="31"/>
    </row>
    <row r="644" spans="1:8" ht="15" customHeight="1" x14ac:dyDescent="0.25">
      <c r="A644" s="159">
        <v>9</v>
      </c>
      <c r="B644" s="95" t="str">
        <f t="shared" si="39"/>
        <v>Bhopal</v>
      </c>
      <c r="C644" s="160">
        <f t="shared" si="40"/>
        <v>2522.3180500000003</v>
      </c>
      <c r="D644" s="160">
        <v>1228.71</v>
      </c>
      <c r="E644" s="195">
        <f t="shared" si="41"/>
        <v>0.48713523657335756</v>
      </c>
      <c r="F644" s="31"/>
      <c r="G644" s="31"/>
      <c r="H644" s="31"/>
    </row>
    <row r="645" spans="1:8" ht="15" customHeight="1" x14ac:dyDescent="0.25">
      <c r="A645" s="159">
        <v>10</v>
      </c>
      <c r="B645" s="95" t="str">
        <f t="shared" si="39"/>
        <v>Burhanpur</v>
      </c>
      <c r="C645" s="160">
        <f t="shared" si="40"/>
        <v>1501.3938499999999</v>
      </c>
      <c r="D645" s="160">
        <v>994.05000000000007</v>
      </c>
      <c r="E645" s="195">
        <f t="shared" si="41"/>
        <v>0.66208476876337286</v>
      </c>
      <c r="F645" s="31"/>
      <c r="G645" s="31"/>
      <c r="H645" s="31"/>
    </row>
    <row r="646" spans="1:8" ht="15" customHeight="1" x14ac:dyDescent="0.25">
      <c r="A646" s="159">
        <v>11</v>
      </c>
      <c r="B646" s="95" t="str">
        <f t="shared" si="39"/>
        <v>Chhatarpur</v>
      </c>
      <c r="C646" s="160">
        <f t="shared" si="40"/>
        <v>4242.4073499999995</v>
      </c>
      <c r="D646" s="160">
        <v>2773.29</v>
      </c>
      <c r="E646" s="195">
        <f t="shared" si="41"/>
        <v>0.65370667434846874</v>
      </c>
      <c r="F646" s="31"/>
      <c r="G646" s="31"/>
      <c r="H646" s="31"/>
    </row>
    <row r="647" spans="1:8" ht="15" customHeight="1" x14ac:dyDescent="0.25">
      <c r="A647" s="159">
        <v>12</v>
      </c>
      <c r="B647" s="95" t="str">
        <f t="shared" si="39"/>
        <v>Chhindwara</v>
      </c>
      <c r="C647" s="160">
        <f t="shared" si="40"/>
        <v>4408.0586999999996</v>
      </c>
      <c r="D647" s="160">
        <v>2628.65</v>
      </c>
      <c r="E647" s="195">
        <f t="shared" si="41"/>
        <v>0.59632826577377485</v>
      </c>
      <c r="F647" s="31"/>
      <c r="G647" s="31"/>
      <c r="H647" s="31"/>
    </row>
    <row r="648" spans="1:8" ht="15" customHeight="1" x14ac:dyDescent="0.25">
      <c r="A648" s="159">
        <v>13</v>
      </c>
      <c r="B648" s="95" t="str">
        <f t="shared" si="39"/>
        <v>Damoh</v>
      </c>
      <c r="C648" s="160">
        <f t="shared" si="40"/>
        <v>2909.6652999999997</v>
      </c>
      <c r="D648" s="160">
        <v>1956.0400000000002</v>
      </c>
      <c r="E648" s="195">
        <f t="shared" si="41"/>
        <v>0.67225601515060873</v>
      </c>
      <c r="F648" s="31"/>
      <c r="G648" s="31"/>
      <c r="H648" s="31"/>
    </row>
    <row r="649" spans="1:8" ht="15" customHeight="1" x14ac:dyDescent="0.25">
      <c r="A649" s="159">
        <v>14</v>
      </c>
      <c r="B649" s="95" t="str">
        <f t="shared" si="39"/>
        <v>Datia</v>
      </c>
      <c r="C649" s="160">
        <f t="shared" si="40"/>
        <v>1328.0425500000001</v>
      </c>
      <c r="D649" s="160">
        <v>931.48</v>
      </c>
      <c r="E649" s="195">
        <f t="shared" si="41"/>
        <v>0.70139318954803065</v>
      </c>
      <c r="F649" s="31"/>
      <c r="G649" s="31"/>
      <c r="H649" s="31"/>
    </row>
    <row r="650" spans="1:8" ht="15" customHeight="1" x14ac:dyDescent="0.25">
      <c r="A650" s="159">
        <v>15</v>
      </c>
      <c r="B650" s="95" t="str">
        <f t="shared" si="39"/>
        <v>Dewas</v>
      </c>
      <c r="C650" s="160">
        <f t="shared" si="40"/>
        <v>2584.3996499999998</v>
      </c>
      <c r="D650" s="160">
        <v>1513.17</v>
      </c>
      <c r="E650" s="195">
        <f t="shared" si="41"/>
        <v>0.58550154965390133</v>
      </c>
      <c r="F650" s="31"/>
      <c r="G650" s="31"/>
      <c r="H650" s="31"/>
    </row>
    <row r="651" spans="1:8" ht="15" customHeight="1" x14ac:dyDescent="0.25">
      <c r="A651" s="159">
        <v>16</v>
      </c>
      <c r="B651" s="95" t="str">
        <f t="shared" si="39"/>
        <v>Dhar</v>
      </c>
      <c r="C651" s="160">
        <f t="shared" si="40"/>
        <v>4121.3168999999998</v>
      </c>
      <c r="D651" s="160">
        <v>2811.66</v>
      </c>
      <c r="E651" s="195">
        <f t="shared" si="41"/>
        <v>0.68222368437622449</v>
      </c>
      <c r="F651" s="31"/>
      <c r="G651" s="31"/>
      <c r="H651" s="31"/>
    </row>
    <row r="652" spans="1:8" ht="15" customHeight="1" x14ac:dyDescent="0.25">
      <c r="A652" s="159">
        <v>17</v>
      </c>
      <c r="B652" s="95" t="str">
        <f t="shared" si="39"/>
        <v>Dindori</v>
      </c>
      <c r="C652" s="160">
        <f t="shared" si="40"/>
        <v>2314.8411500000002</v>
      </c>
      <c r="D652" s="160">
        <v>1550.63</v>
      </c>
      <c r="E652" s="195">
        <f t="shared" si="41"/>
        <v>0.66986453908511168</v>
      </c>
      <c r="F652" s="31"/>
      <c r="G652" s="31"/>
      <c r="H652" s="31"/>
    </row>
    <row r="653" spans="1:8" ht="15" customHeight="1" x14ac:dyDescent="0.25">
      <c r="A653" s="159">
        <v>18</v>
      </c>
      <c r="B653" s="95" t="str">
        <f t="shared" si="39"/>
        <v>Guna</v>
      </c>
      <c r="C653" s="160">
        <f t="shared" si="40"/>
        <v>2350.1115</v>
      </c>
      <c r="D653" s="160">
        <v>1604.67</v>
      </c>
      <c r="E653" s="195">
        <f t="shared" si="41"/>
        <v>0.68280590091150994</v>
      </c>
      <c r="F653" s="31"/>
      <c r="G653" s="31"/>
      <c r="H653" s="31"/>
    </row>
    <row r="654" spans="1:8" ht="15" customHeight="1" x14ac:dyDescent="0.25">
      <c r="A654" s="159">
        <v>19</v>
      </c>
      <c r="B654" s="95" t="str">
        <f t="shared" si="39"/>
        <v>Gwalior</v>
      </c>
      <c r="C654" s="160">
        <f t="shared" si="40"/>
        <v>2228.7282500000001</v>
      </c>
      <c r="D654" s="160">
        <v>1396.1100000000001</v>
      </c>
      <c r="E654" s="195">
        <f t="shared" si="41"/>
        <v>0.6264155354067954</v>
      </c>
      <c r="F654" s="31"/>
      <c r="G654" s="31"/>
      <c r="H654" s="31"/>
    </row>
    <row r="655" spans="1:8" ht="15" customHeight="1" x14ac:dyDescent="0.25">
      <c r="A655" s="159">
        <v>20</v>
      </c>
      <c r="B655" s="95" t="str">
        <f t="shared" si="39"/>
        <v>Harda</v>
      </c>
      <c r="C655" s="160">
        <f t="shared" si="40"/>
        <v>1005.8858</v>
      </c>
      <c r="D655" s="160">
        <v>675.31</v>
      </c>
      <c r="E655" s="195">
        <f t="shared" si="41"/>
        <v>0.67135851803455215</v>
      </c>
      <c r="F655" s="31"/>
      <c r="G655" s="31"/>
      <c r="H655" s="31"/>
    </row>
    <row r="656" spans="1:8" ht="15" customHeight="1" x14ac:dyDescent="0.25">
      <c r="A656" s="159">
        <v>21</v>
      </c>
      <c r="B656" s="95" t="str">
        <f t="shared" si="39"/>
        <v>Hoshangabad</v>
      </c>
      <c r="C656" s="160">
        <f t="shared" si="40"/>
        <v>1835.9500499999999</v>
      </c>
      <c r="D656" s="160">
        <v>1180.8899999999999</v>
      </c>
      <c r="E656" s="195">
        <f t="shared" si="41"/>
        <v>0.643203773435993</v>
      </c>
      <c r="F656" s="31"/>
      <c r="G656" s="31"/>
      <c r="H656" s="31"/>
    </row>
    <row r="657" spans="1:8" ht="15" customHeight="1" x14ac:dyDescent="0.25">
      <c r="A657" s="159">
        <v>22</v>
      </c>
      <c r="B657" s="95" t="str">
        <f t="shared" si="39"/>
        <v>Indore</v>
      </c>
      <c r="C657" s="160">
        <f t="shared" si="40"/>
        <v>2587.87005</v>
      </c>
      <c r="D657" s="160">
        <v>1697.3400000000001</v>
      </c>
      <c r="E657" s="195">
        <f t="shared" si="41"/>
        <v>0.65588301081810507</v>
      </c>
      <c r="F657" s="31"/>
      <c r="G657" s="31"/>
      <c r="H657" s="31"/>
    </row>
    <row r="658" spans="1:8" ht="15" customHeight="1" x14ac:dyDescent="0.25">
      <c r="A658" s="159">
        <v>23</v>
      </c>
      <c r="B658" s="95" t="str">
        <f t="shared" si="39"/>
        <v>Jabalpur</v>
      </c>
      <c r="C658" s="160">
        <f t="shared" si="40"/>
        <v>3249.2465999999999</v>
      </c>
      <c r="D658" s="160">
        <v>2105.3100000000004</v>
      </c>
      <c r="E658" s="195">
        <f t="shared" si="41"/>
        <v>0.64793789427986181</v>
      </c>
      <c r="F658" s="31"/>
      <c r="G658" s="31"/>
      <c r="H658" s="31"/>
    </row>
    <row r="659" spans="1:8" ht="15" customHeight="1" x14ac:dyDescent="0.25">
      <c r="A659" s="159">
        <v>24</v>
      </c>
      <c r="B659" s="95" t="str">
        <f t="shared" si="39"/>
        <v>Jhabua</v>
      </c>
      <c r="C659" s="160">
        <f t="shared" si="40"/>
        <v>3640.7388000000001</v>
      </c>
      <c r="D659" s="160">
        <v>2695.1400000000003</v>
      </c>
      <c r="E659" s="195">
        <f t="shared" si="41"/>
        <v>0.74027282594400901</v>
      </c>
      <c r="F659" s="31"/>
      <c r="G659" s="31"/>
      <c r="H659" s="31"/>
    </row>
    <row r="660" spans="1:8" ht="15" customHeight="1" x14ac:dyDescent="0.25">
      <c r="A660" s="159">
        <v>25</v>
      </c>
      <c r="B660" s="95" t="str">
        <f t="shared" si="39"/>
        <v>Katni</v>
      </c>
      <c r="C660" s="160">
        <f t="shared" si="40"/>
        <v>2857.3200999999999</v>
      </c>
      <c r="D660" s="160">
        <v>1594.55</v>
      </c>
      <c r="E660" s="195">
        <f t="shared" si="41"/>
        <v>0.5580578808793597</v>
      </c>
      <c r="F660" s="31"/>
      <c r="G660" s="31"/>
      <c r="H660" s="31"/>
    </row>
    <row r="661" spans="1:8" ht="15" customHeight="1" x14ac:dyDescent="0.25">
      <c r="A661" s="159">
        <v>26</v>
      </c>
      <c r="B661" s="95" t="str">
        <f t="shared" si="39"/>
        <v>Khandwa</v>
      </c>
      <c r="C661" s="160">
        <f t="shared" si="40"/>
        <v>2812.6628000000001</v>
      </c>
      <c r="D661" s="160">
        <v>1978.6599999999999</v>
      </c>
      <c r="E661" s="195">
        <f t="shared" si="41"/>
        <v>0.70348283484248442</v>
      </c>
      <c r="F661" s="31"/>
      <c r="G661" s="31"/>
      <c r="H661" s="31"/>
    </row>
    <row r="662" spans="1:8" ht="15" customHeight="1" x14ac:dyDescent="0.25">
      <c r="A662" s="159">
        <v>27</v>
      </c>
      <c r="B662" s="95" t="str">
        <f t="shared" si="39"/>
        <v>Khargone</v>
      </c>
      <c r="C662" s="160">
        <f t="shared" si="40"/>
        <v>3596.21405</v>
      </c>
      <c r="D662" s="160">
        <v>2388.12</v>
      </c>
      <c r="E662" s="195">
        <f t="shared" si="41"/>
        <v>0.6640650325027232</v>
      </c>
      <c r="F662" s="31"/>
      <c r="G662" s="31"/>
      <c r="H662" s="31"/>
    </row>
    <row r="663" spans="1:8" ht="15" customHeight="1" x14ac:dyDescent="0.25">
      <c r="A663" s="159">
        <v>28</v>
      </c>
      <c r="B663" s="95" t="str">
        <f t="shared" si="39"/>
        <v>Mandla</v>
      </c>
      <c r="C663" s="160">
        <f t="shared" si="40"/>
        <v>2867.2131500000005</v>
      </c>
      <c r="D663" s="160">
        <v>1997.46</v>
      </c>
      <c r="E663" s="195">
        <f t="shared" si="41"/>
        <v>0.69665556605026024</v>
      </c>
      <c r="F663" s="31"/>
      <c r="G663" s="31"/>
      <c r="H663" s="31"/>
    </row>
    <row r="664" spans="1:8" ht="15" customHeight="1" x14ac:dyDescent="0.25">
      <c r="A664" s="159">
        <v>29</v>
      </c>
      <c r="B664" s="95" t="str">
        <f t="shared" si="39"/>
        <v>Mandsaur</v>
      </c>
      <c r="C664" s="160">
        <f t="shared" si="40"/>
        <v>1907.2896499999997</v>
      </c>
      <c r="D664" s="160">
        <v>1180.47</v>
      </c>
      <c r="E664" s="195">
        <f t="shared" si="41"/>
        <v>0.61892539499703159</v>
      </c>
      <c r="F664" s="31"/>
      <c r="G664" s="31"/>
      <c r="H664" s="31"/>
    </row>
    <row r="665" spans="1:8" ht="15" customHeight="1" x14ac:dyDescent="0.25">
      <c r="A665" s="159">
        <v>30</v>
      </c>
      <c r="B665" s="95" t="str">
        <f t="shared" si="39"/>
        <v>Morena</v>
      </c>
      <c r="C665" s="160">
        <f t="shared" si="40"/>
        <v>3382.2663000000002</v>
      </c>
      <c r="D665" s="160">
        <v>2177.96</v>
      </c>
      <c r="E665" s="195">
        <f t="shared" si="41"/>
        <v>0.64393510351328631</v>
      </c>
      <c r="F665" s="31"/>
      <c r="G665" s="31"/>
      <c r="H665" s="31"/>
    </row>
    <row r="666" spans="1:8" ht="15" customHeight="1" x14ac:dyDescent="0.25">
      <c r="A666" s="159">
        <v>31</v>
      </c>
      <c r="B666" s="95" t="str">
        <f t="shared" si="39"/>
        <v>Narsinghpur</v>
      </c>
      <c r="C666" s="160">
        <f t="shared" si="40"/>
        <v>1694.6878999999999</v>
      </c>
      <c r="D666" s="160">
        <v>1104.4299999999998</v>
      </c>
      <c r="E666" s="195">
        <f t="shared" si="41"/>
        <v>0.65170111853633927</v>
      </c>
      <c r="F666" s="31"/>
      <c r="G666" s="31"/>
      <c r="H666" s="31"/>
    </row>
    <row r="667" spans="1:8" ht="15" customHeight="1" x14ac:dyDescent="0.25">
      <c r="A667" s="159">
        <v>32</v>
      </c>
      <c r="B667" s="95" t="str">
        <f t="shared" si="39"/>
        <v>Neemuch</v>
      </c>
      <c r="C667" s="160">
        <f t="shared" si="40"/>
        <v>1384.4365500000001</v>
      </c>
      <c r="D667" s="160">
        <v>721.42000000000007</v>
      </c>
      <c r="E667" s="195">
        <f t="shared" si="41"/>
        <v>0.52109285904074121</v>
      </c>
      <c r="F667" s="31"/>
      <c r="G667" s="31"/>
      <c r="H667" s="31"/>
    </row>
    <row r="668" spans="1:8" ht="15" customHeight="1" x14ac:dyDescent="0.25">
      <c r="A668" s="159">
        <v>33</v>
      </c>
      <c r="B668" s="95" t="str">
        <f t="shared" si="39"/>
        <v>Panna</v>
      </c>
      <c r="C668" s="160">
        <f t="shared" si="40"/>
        <v>2889.7828</v>
      </c>
      <c r="D668" s="160">
        <v>1966.44</v>
      </c>
      <c r="E668" s="195">
        <f t="shared" si="41"/>
        <v>0.68048020771664919</v>
      </c>
      <c r="F668" s="31"/>
      <c r="G668" s="31"/>
      <c r="H668" s="31"/>
    </row>
    <row r="669" spans="1:8" ht="15" customHeight="1" x14ac:dyDescent="0.25">
      <c r="A669" s="159">
        <v>34</v>
      </c>
      <c r="B669" s="95" t="str">
        <f t="shared" si="39"/>
        <v>Raisen</v>
      </c>
      <c r="C669" s="160">
        <f t="shared" si="40"/>
        <v>3002.3539000000001</v>
      </c>
      <c r="D669" s="160">
        <v>1559.58</v>
      </c>
      <c r="E669" s="195">
        <f t="shared" si="41"/>
        <v>0.51945242031593941</v>
      </c>
      <c r="F669" s="31"/>
      <c r="G669" s="31"/>
      <c r="H669" s="31"/>
    </row>
    <row r="670" spans="1:8" ht="15" customHeight="1" x14ac:dyDescent="0.25">
      <c r="A670" s="159">
        <v>35</v>
      </c>
      <c r="B670" s="95" t="str">
        <f t="shared" si="39"/>
        <v>Rajgarh</v>
      </c>
      <c r="C670" s="160">
        <f t="shared" si="40"/>
        <v>3068.7451500000002</v>
      </c>
      <c r="D670" s="160">
        <v>1860.93</v>
      </c>
      <c r="E670" s="195">
        <f t="shared" si="41"/>
        <v>0.60641399302903987</v>
      </c>
      <c r="F670" s="31"/>
      <c r="G670" s="31"/>
      <c r="H670" s="31"/>
    </row>
    <row r="671" spans="1:8" ht="15" customHeight="1" x14ac:dyDescent="0.25">
      <c r="A671" s="159">
        <v>36</v>
      </c>
      <c r="B671" s="95" t="str">
        <f t="shared" si="39"/>
        <v>Ratlam</v>
      </c>
      <c r="C671" s="160">
        <f t="shared" si="40"/>
        <v>2079.4082500000004</v>
      </c>
      <c r="D671" s="160">
        <v>1692.92</v>
      </c>
      <c r="E671" s="195">
        <f t="shared" si="41"/>
        <v>0.81413546377917845</v>
      </c>
      <c r="F671" s="31"/>
      <c r="G671" s="31"/>
      <c r="H671" s="31"/>
    </row>
    <row r="672" spans="1:8" ht="15" customHeight="1" x14ac:dyDescent="0.25">
      <c r="A672" s="159">
        <v>37</v>
      </c>
      <c r="B672" s="95" t="str">
        <f t="shared" si="39"/>
        <v>Rewa</v>
      </c>
      <c r="C672" s="160">
        <f t="shared" si="40"/>
        <v>4164.41</v>
      </c>
      <c r="D672" s="160">
        <v>2528.3000000000002</v>
      </c>
      <c r="E672" s="195">
        <f t="shared" si="41"/>
        <v>0.60712081663428918</v>
      </c>
      <c r="F672" s="31"/>
      <c r="G672" s="31"/>
      <c r="H672" s="31"/>
    </row>
    <row r="673" spans="1:8" ht="15" customHeight="1" x14ac:dyDescent="0.25">
      <c r="A673" s="159">
        <v>38</v>
      </c>
      <c r="B673" s="95" t="str">
        <f t="shared" si="39"/>
        <v>Sagar</v>
      </c>
      <c r="C673" s="160">
        <f t="shared" si="40"/>
        <v>4742.2052000000003</v>
      </c>
      <c r="D673" s="160">
        <v>3341.88</v>
      </c>
      <c r="E673" s="195">
        <f t="shared" si="41"/>
        <v>0.70471012093698515</v>
      </c>
      <c r="F673" s="31"/>
      <c r="G673" s="31"/>
      <c r="H673" s="31"/>
    </row>
    <row r="674" spans="1:8" ht="15" customHeight="1" x14ac:dyDescent="0.25">
      <c r="A674" s="159">
        <v>39</v>
      </c>
      <c r="B674" s="95" t="str">
        <f t="shared" si="39"/>
        <v>Satna</v>
      </c>
      <c r="C674" s="160">
        <f t="shared" si="40"/>
        <v>4060.1000000000004</v>
      </c>
      <c r="D674" s="160">
        <v>2487.9700000000003</v>
      </c>
      <c r="E674" s="195">
        <f t="shared" si="41"/>
        <v>0.61278539937439969</v>
      </c>
      <c r="F674" s="31"/>
      <c r="G674" s="31"/>
      <c r="H674" s="31"/>
    </row>
    <row r="675" spans="1:8" ht="15" customHeight="1" x14ac:dyDescent="0.25">
      <c r="A675" s="159">
        <v>40</v>
      </c>
      <c r="B675" s="95" t="str">
        <f t="shared" si="39"/>
        <v>Sehore</v>
      </c>
      <c r="C675" s="160">
        <f t="shared" si="40"/>
        <v>2421.3872499999998</v>
      </c>
      <c r="D675" s="160">
        <v>1553.31</v>
      </c>
      <c r="E675" s="195">
        <f t="shared" si="41"/>
        <v>0.64149590281356283</v>
      </c>
      <c r="F675" s="31"/>
      <c r="G675" s="31"/>
      <c r="H675" s="31"/>
    </row>
    <row r="676" spans="1:8" ht="15" customHeight="1" x14ac:dyDescent="0.25">
      <c r="A676" s="159">
        <v>41</v>
      </c>
      <c r="B676" s="95" t="str">
        <f t="shared" si="39"/>
        <v>Seoni</v>
      </c>
      <c r="C676" s="160">
        <f t="shared" si="40"/>
        <v>2896.2415999999998</v>
      </c>
      <c r="D676" s="160">
        <v>2157.2799999999997</v>
      </c>
      <c r="E676" s="195">
        <f t="shared" si="41"/>
        <v>0.7448549872358714</v>
      </c>
      <c r="F676" s="31"/>
      <c r="G676" s="31"/>
      <c r="H676" s="31"/>
    </row>
    <row r="677" spans="1:8" ht="15" customHeight="1" x14ac:dyDescent="0.25">
      <c r="A677" s="159">
        <v>42</v>
      </c>
      <c r="B677" s="95" t="str">
        <f t="shared" si="39"/>
        <v>Shahdol</v>
      </c>
      <c r="C677" s="160">
        <f t="shared" si="40"/>
        <v>2611.7290499999999</v>
      </c>
      <c r="D677" s="160">
        <v>1611.74</v>
      </c>
      <c r="E677" s="195">
        <f t="shared" si="41"/>
        <v>0.61711608254309536</v>
      </c>
      <c r="F677" s="31"/>
      <c r="G677" s="31"/>
      <c r="H677" s="31"/>
    </row>
    <row r="678" spans="1:8" ht="15" customHeight="1" x14ac:dyDescent="0.25">
      <c r="A678" s="159">
        <v>43</v>
      </c>
      <c r="B678" s="95" t="str">
        <f t="shared" si="39"/>
        <v>Shajapur</v>
      </c>
      <c r="C678" s="160">
        <f t="shared" si="40"/>
        <v>1196.2999</v>
      </c>
      <c r="D678" s="160">
        <v>881.80000000000007</v>
      </c>
      <c r="E678" s="195">
        <f t="shared" si="41"/>
        <v>0.73710613868646158</v>
      </c>
      <c r="F678" s="31"/>
      <c r="G678" s="31"/>
      <c r="H678" s="31"/>
    </row>
    <row r="679" spans="1:8" ht="15" customHeight="1" x14ac:dyDescent="0.25">
      <c r="A679" s="159">
        <v>44</v>
      </c>
      <c r="B679" s="95" t="str">
        <f t="shared" si="39"/>
        <v>Sheopur</v>
      </c>
      <c r="C679" s="160">
        <f t="shared" si="40"/>
        <v>1716.1610000000001</v>
      </c>
      <c r="D679" s="160">
        <v>1187.1300000000001</v>
      </c>
      <c r="E679" s="195">
        <f t="shared" si="41"/>
        <v>0.69173579868089308</v>
      </c>
      <c r="F679" s="31"/>
      <c r="G679" s="31"/>
      <c r="H679" s="31"/>
    </row>
    <row r="680" spans="1:8" ht="15" customHeight="1" x14ac:dyDescent="0.25">
      <c r="A680" s="159">
        <v>45</v>
      </c>
      <c r="B680" s="95" t="str">
        <f t="shared" si="39"/>
        <v>Shivpuri</v>
      </c>
      <c r="C680" s="160">
        <f t="shared" si="40"/>
        <v>4121.7386500000002</v>
      </c>
      <c r="D680" s="160">
        <v>2806.9700000000003</v>
      </c>
      <c r="E680" s="195">
        <f t="shared" si="41"/>
        <v>0.68101600765007264</v>
      </c>
      <c r="F680" s="31"/>
      <c r="G680" s="31"/>
      <c r="H680" s="31"/>
    </row>
    <row r="681" spans="1:8" ht="15" customHeight="1" x14ac:dyDescent="0.25">
      <c r="A681" s="159">
        <v>46</v>
      </c>
      <c r="B681" s="95" t="str">
        <f t="shared" si="39"/>
        <v>Sidhi</v>
      </c>
      <c r="C681" s="160">
        <f t="shared" si="40"/>
        <v>3484.8199999999997</v>
      </c>
      <c r="D681" s="160">
        <v>1995.58</v>
      </c>
      <c r="E681" s="195">
        <f t="shared" si="41"/>
        <v>0.57264937643838132</v>
      </c>
      <c r="F681" s="31"/>
      <c r="G681" s="31"/>
      <c r="H681" s="31"/>
    </row>
    <row r="682" spans="1:8" ht="15" customHeight="1" x14ac:dyDescent="0.25">
      <c r="A682" s="159">
        <v>47</v>
      </c>
      <c r="B682" s="95" t="str">
        <f t="shared" si="39"/>
        <v>Singroli</v>
      </c>
      <c r="C682" s="160">
        <f t="shared" si="40"/>
        <v>3218.0127499999999</v>
      </c>
      <c r="D682" s="160">
        <v>1997.77</v>
      </c>
      <c r="E682" s="195">
        <f t="shared" si="41"/>
        <v>0.62080860307343411</v>
      </c>
      <c r="F682" s="31"/>
      <c r="G682" s="31"/>
      <c r="H682" s="31"/>
    </row>
    <row r="683" spans="1:8" ht="15" customHeight="1" x14ac:dyDescent="0.25">
      <c r="A683" s="159">
        <v>48</v>
      </c>
      <c r="B683" s="95" t="str">
        <f t="shared" si="39"/>
        <v>Tikamgarh</v>
      </c>
      <c r="C683" s="160">
        <f t="shared" si="40"/>
        <v>3853.5659000000001</v>
      </c>
      <c r="D683" s="160">
        <v>2768.26</v>
      </c>
      <c r="E683" s="195">
        <f t="shared" si="41"/>
        <v>0.71836321781859247</v>
      </c>
      <c r="F683" s="31"/>
      <c r="G683" s="31"/>
      <c r="H683" s="31"/>
    </row>
    <row r="684" spans="1:8" ht="15" customHeight="1" x14ac:dyDescent="0.25">
      <c r="A684" s="159">
        <v>49</v>
      </c>
      <c r="B684" s="95" t="str">
        <f t="shared" si="39"/>
        <v>Ujjain</v>
      </c>
      <c r="C684" s="160">
        <f t="shared" si="40"/>
        <v>2497.49505</v>
      </c>
      <c r="D684" s="160">
        <v>1529.88</v>
      </c>
      <c r="E684" s="195">
        <f t="shared" si="41"/>
        <v>0.61256577865890072</v>
      </c>
      <c r="F684" s="31"/>
      <c r="G684" s="31"/>
      <c r="H684" s="31"/>
    </row>
    <row r="685" spans="1:8" ht="15" customHeight="1" x14ac:dyDescent="0.25">
      <c r="A685" s="159">
        <v>50</v>
      </c>
      <c r="B685" s="95" t="str">
        <f t="shared" si="39"/>
        <v>Umaria</v>
      </c>
      <c r="C685" s="160">
        <f t="shared" si="40"/>
        <v>1630.3770500000001</v>
      </c>
      <c r="D685" s="160">
        <v>996.73</v>
      </c>
      <c r="E685" s="195">
        <f t="shared" si="41"/>
        <v>0.61134938080734147</v>
      </c>
      <c r="F685" s="31"/>
      <c r="G685" s="31"/>
      <c r="H685" s="31"/>
    </row>
    <row r="686" spans="1:8" ht="15" customHeight="1" x14ac:dyDescent="0.25">
      <c r="A686" s="159">
        <v>51</v>
      </c>
      <c r="B686" s="95" t="str">
        <f t="shared" si="39"/>
        <v>Vidisha</v>
      </c>
      <c r="C686" s="160">
        <f t="shared" si="40"/>
        <v>3387.4237000000003</v>
      </c>
      <c r="D686" s="160">
        <v>2252.8599999999997</v>
      </c>
      <c r="E686" s="195">
        <f>D686/C686</f>
        <v>0.66506590244379515</v>
      </c>
      <c r="F686" s="31"/>
      <c r="G686" s="31"/>
      <c r="H686" s="31"/>
    </row>
    <row r="687" spans="1:8" ht="15" customHeight="1" x14ac:dyDescent="0.25">
      <c r="A687" s="196"/>
      <c r="B687" s="95" t="s">
        <v>100</v>
      </c>
      <c r="C687" s="197">
        <f>SUM(C636:C686)</f>
        <v>140083.23684999999</v>
      </c>
      <c r="D687" s="197">
        <f>SUM(D636:D686)</f>
        <v>90024.11000000003</v>
      </c>
      <c r="E687" s="198">
        <f t="shared" si="41"/>
        <v>0.64264727189590232</v>
      </c>
      <c r="F687" s="162"/>
      <c r="G687" s="162"/>
      <c r="H687" s="31"/>
    </row>
    <row r="688" spans="1:8" s="202" customFormat="1" ht="15" x14ac:dyDescent="0.3">
      <c r="A688" s="199" t="s">
        <v>132</v>
      </c>
      <c r="B688" s="200"/>
      <c r="C688" s="200"/>
      <c r="D688" s="201"/>
      <c r="E688" s="201"/>
      <c r="F688" s="201"/>
      <c r="G688" s="201"/>
      <c r="H688" s="201"/>
    </row>
    <row r="689" spans="1:10" s="202" customFormat="1" ht="15" x14ac:dyDescent="0.3">
      <c r="A689" s="200"/>
      <c r="B689" s="200"/>
      <c r="C689" s="200"/>
      <c r="D689" s="201"/>
      <c r="E689" s="201"/>
      <c r="F689" s="386" t="s">
        <v>133</v>
      </c>
      <c r="G689" s="386"/>
      <c r="H689" s="386"/>
    </row>
    <row r="690" spans="1:10" s="202" customFormat="1" ht="62.25" customHeight="1" x14ac:dyDescent="0.3">
      <c r="A690" s="49" t="s">
        <v>111</v>
      </c>
      <c r="B690" s="203" t="s">
        <v>117</v>
      </c>
      <c r="C690" s="203" t="s">
        <v>134</v>
      </c>
      <c r="D690" s="203" t="s">
        <v>135</v>
      </c>
      <c r="E690" s="203" t="s">
        <v>136</v>
      </c>
      <c r="F690" s="203" t="s">
        <v>137</v>
      </c>
      <c r="G690" s="203" t="s">
        <v>138</v>
      </c>
      <c r="H690" s="203" t="s">
        <v>139</v>
      </c>
      <c r="I690" s="377"/>
      <c r="J690" s="377"/>
    </row>
    <row r="691" spans="1:10" s="202" customFormat="1" ht="15.75" x14ac:dyDescent="0.3">
      <c r="A691" s="95" t="str">
        <f t="shared" ref="A691:A741" si="42">B47</f>
        <v>Agar Malwa</v>
      </c>
      <c r="B691" s="204">
        <v>26.673398236757642</v>
      </c>
      <c r="C691" s="205">
        <v>18.797232539940524</v>
      </c>
      <c r="D691" s="205">
        <v>11.972999999999999</v>
      </c>
      <c r="E691" s="205">
        <v>8.9797499999999992</v>
      </c>
      <c r="F691" s="205">
        <f>D691-E691</f>
        <v>2.9932499999999997</v>
      </c>
      <c r="G691" s="205">
        <f>C691-E691</f>
        <v>9.8174825399405243</v>
      </c>
      <c r="H691" s="206">
        <f>E691/D691</f>
        <v>0.75</v>
      </c>
      <c r="I691" s="207">
        <f>E691/D691</f>
        <v>0.75</v>
      </c>
      <c r="J691" s="208"/>
    </row>
    <row r="692" spans="1:10" s="202" customFormat="1" ht="15.75" x14ac:dyDescent="0.3">
      <c r="A692" s="95" t="str">
        <f t="shared" si="42"/>
        <v>Anooppur</v>
      </c>
      <c r="B692" s="204">
        <v>63.851333789421076</v>
      </c>
      <c r="C692" s="205">
        <v>39.231257945144094</v>
      </c>
      <c r="D692" s="205">
        <v>37.273899999999998</v>
      </c>
      <c r="E692" s="205">
        <v>27.955425000000002</v>
      </c>
      <c r="F692" s="205">
        <f t="shared" ref="F692:F740" si="43">D692-E692</f>
        <v>9.3184749999999958</v>
      </c>
      <c r="G692" s="205">
        <f t="shared" ref="G692:G740" si="44">C692-E692</f>
        <v>11.275832945144092</v>
      </c>
      <c r="H692" s="206">
        <f t="shared" ref="H692:H740" si="45">E692/D692</f>
        <v>0.75000000000000011</v>
      </c>
      <c r="I692" s="207">
        <f t="shared" ref="I692:I740" si="46">E692/D692</f>
        <v>0.75000000000000011</v>
      </c>
      <c r="J692" s="208"/>
    </row>
    <row r="693" spans="1:10" s="202" customFormat="1" ht="15.75" x14ac:dyDescent="0.3">
      <c r="A693" s="95" t="str">
        <f t="shared" si="42"/>
        <v>Alirajpur</v>
      </c>
      <c r="B693" s="204">
        <v>35.235920250563204</v>
      </c>
      <c r="C693" s="205">
        <v>7.8441733138095611</v>
      </c>
      <c r="D693" s="205">
        <v>26.958300000000001</v>
      </c>
      <c r="E693" s="205">
        <v>20.218725000000003</v>
      </c>
      <c r="F693" s="205">
        <f t="shared" si="43"/>
        <v>6.7395749999999985</v>
      </c>
      <c r="G693" s="205">
        <f t="shared" si="44"/>
        <v>-12.374551686190442</v>
      </c>
      <c r="H693" s="206">
        <f t="shared" si="45"/>
        <v>0.75000000000000011</v>
      </c>
      <c r="I693" s="207">
        <f t="shared" si="46"/>
        <v>0.75000000000000011</v>
      </c>
      <c r="J693" s="208"/>
    </row>
    <row r="694" spans="1:10" s="202" customFormat="1" ht="15.75" x14ac:dyDescent="0.3">
      <c r="A694" s="95" t="str">
        <f t="shared" si="42"/>
        <v>Ashoknagar</v>
      </c>
      <c r="B694" s="204">
        <v>29.607310320499629</v>
      </c>
      <c r="C694" s="205">
        <v>12.338097939187406</v>
      </c>
      <c r="D694" s="205">
        <v>20.683400000000002</v>
      </c>
      <c r="E694" s="205">
        <v>15.512550000000001</v>
      </c>
      <c r="F694" s="205">
        <f t="shared" si="43"/>
        <v>5.1708500000000015</v>
      </c>
      <c r="G694" s="205">
        <f t="shared" si="44"/>
        <v>-3.1744520608125946</v>
      </c>
      <c r="H694" s="206">
        <f t="shared" si="45"/>
        <v>0.75</v>
      </c>
      <c r="I694" s="207">
        <f t="shared" si="46"/>
        <v>0.75</v>
      </c>
      <c r="J694" s="208"/>
    </row>
    <row r="695" spans="1:10" s="202" customFormat="1" ht="15.75" x14ac:dyDescent="0.3">
      <c r="A695" s="95" t="str">
        <f t="shared" si="42"/>
        <v>Badwani</v>
      </c>
      <c r="B695" s="204">
        <v>79.481120372424144</v>
      </c>
      <c r="C695" s="205">
        <v>49.07390676618931</v>
      </c>
      <c r="D695" s="205">
        <v>42.261200000000009</v>
      </c>
      <c r="E695" s="205">
        <v>31.695900000000005</v>
      </c>
      <c r="F695" s="205">
        <f t="shared" si="43"/>
        <v>10.565300000000004</v>
      </c>
      <c r="G695" s="205">
        <f t="shared" si="44"/>
        <v>17.378006766189305</v>
      </c>
      <c r="H695" s="206">
        <f t="shared" si="45"/>
        <v>0.75</v>
      </c>
      <c r="I695" s="207">
        <f t="shared" si="46"/>
        <v>0.75</v>
      </c>
      <c r="J695" s="208"/>
    </row>
    <row r="696" spans="1:10" s="202" customFormat="1" ht="15.75" x14ac:dyDescent="0.3">
      <c r="A696" s="95" t="str">
        <f t="shared" si="42"/>
        <v>Balaghat</v>
      </c>
      <c r="B696" s="204">
        <v>88.049706972530515</v>
      </c>
      <c r="C696" s="205">
        <v>37.785283014677141</v>
      </c>
      <c r="D696" s="205">
        <v>61.644400000000005</v>
      </c>
      <c r="E696" s="205">
        <v>46.2333</v>
      </c>
      <c r="F696" s="205">
        <f t="shared" si="43"/>
        <v>15.411100000000005</v>
      </c>
      <c r="G696" s="205">
        <f t="shared" si="44"/>
        <v>-8.4480169853228588</v>
      </c>
      <c r="H696" s="206">
        <f t="shared" si="45"/>
        <v>0.74999999999999989</v>
      </c>
      <c r="I696" s="207">
        <f t="shared" si="46"/>
        <v>0.74999999999999989</v>
      </c>
      <c r="J696" s="208"/>
    </row>
    <row r="697" spans="1:10" s="202" customFormat="1" ht="15.75" x14ac:dyDescent="0.3">
      <c r="A697" s="95" t="str">
        <f t="shared" si="42"/>
        <v>Betul</v>
      </c>
      <c r="B697" s="204">
        <v>81.612485535693764</v>
      </c>
      <c r="C697" s="205">
        <v>40.469955935618401</v>
      </c>
      <c r="D697" s="205">
        <v>54.0685</v>
      </c>
      <c r="E697" s="205">
        <v>40.551375</v>
      </c>
      <c r="F697" s="205">
        <f t="shared" si="43"/>
        <v>13.517125</v>
      </c>
      <c r="G697" s="205">
        <f t="shared" si="44"/>
        <v>-8.1419064381599071E-2</v>
      </c>
      <c r="H697" s="206">
        <f t="shared" si="45"/>
        <v>0.75</v>
      </c>
      <c r="I697" s="207">
        <f t="shared" si="46"/>
        <v>0.75</v>
      </c>
      <c r="J697" s="208"/>
    </row>
    <row r="698" spans="1:10" s="202" customFormat="1" ht="15.75" x14ac:dyDescent="0.3">
      <c r="A698" s="95" t="str">
        <f t="shared" si="42"/>
        <v>Bhind</v>
      </c>
      <c r="B698" s="204">
        <v>59.569062018134829</v>
      </c>
      <c r="C698" s="205">
        <v>18.077540905606888</v>
      </c>
      <c r="D698" s="205">
        <v>31.214300000000001</v>
      </c>
      <c r="E698" s="205">
        <v>23.410725000000003</v>
      </c>
      <c r="F698" s="205">
        <f t="shared" si="43"/>
        <v>7.8035749999999986</v>
      </c>
      <c r="G698" s="205">
        <f t="shared" si="44"/>
        <v>-5.3331840943931148</v>
      </c>
      <c r="H698" s="206">
        <f t="shared" si="45"/>
        <v>0.75000000000000011</v>
      </c>
      <c r="I698" s="207">
        <f t="shared" si="46"/>
        <v>0.75000000000000011</v>
      </c>
      <c r="J698" s="208"/>
    </row>
    <row r="699" spans="1:10" s="202" customFormat="1" ht="15.75" x14ac:dyDescent="0.3">
      <c r="A699" s="95" t="str">
        <f t="shared" si="42"/>
        <v>Bhopal</v>
      </c>
      <c r="B699" s="204">
        <v>58.954517272987225</v>
      </c>
      <c r="C699" s="205">
        <v>37.786102447148615</v>
      </c>
      <c r="D699" s="205">
        <v>28.689699999999995</v>
      </c>
      <c r="E699" s="205">
        <v>21.517274999999994</v>
      </c>
      <c r="F699" s="205">
        <f t="shared" si="43"/>
        <v>7.1724250000000005</v>
      </c>
      <c r="G699" s="205">
        <f t="shared" si="44"/>
        <v>16.26882744714862</v>
      </c>
      <c r="H699" s="206">
        <f t="shared" si="45"/>
        <v>0.74999999999999989</v>
      </c>
      <c r="I699" s="207">
        <f t="shared" si="46"/>
        <v>0.74999999999999989</v>
      </c>
      <c r="J699" s="208"/>
    </row>
    <row r="700" spans="1:10" s="202" customFormat="1" ht="15.75" x14ac:dyDescent="0.3">
      <c r="A700" s="95" t="str">
        <f t="shared" si="42"/>
        <v>Burhanpur</v>
      </c>
      <c r="B700" s="204">
        <v>35.808686734527534</v>
      </c>
      <c r="C700" s="205">
        <v>18.495458584380518</v>
      </c>
      <c r="D700" s="205">
        <v>21.316500000000001</v>
      </c>
      <c r="E700" s="205">
        <v>15.987375000000002</v>
      </c>
      <c r="F700" s="205">
        <f t="shared" si="43"/>
        <v>5.3291249999999994</v>
      </c>
      <c r="G700" s="205">
        <f t="shared" si="44"/>
        <v>2.5080835843805165</v>
      </c>
      <c r="H700" s="206">
        <f t="shared" si="45"/>
        <v>0.75</v>
      </c>
      <c r="I700" s="207">
        <f t="shared" si="46"/>
        <v>0.75</v>
      </c>
      <c r="J700" s="208"/>
    </row>
    <row r="701" spans="1:10" s="202" customFormat="1" ht="15.75" x14ac:dyDescent="0.3">
      <c r="A701" s="95" t="str">
        <f t="shared" si="42"/>
        <v>Chhatarpur</v>
      </c>
      <c r="B701" s="204">
        <v>97.621645683957908</v>
      </c>
      <c r="C701" s="205">
        <v>72.027195242025329</v>
      </c>
      <c r="D701" s="205">
        <v>61.304299999999998</v>
      </c>
      <c r="E701" s="205">
        <v>45.978225000000002</v>
      </c>
      <c r="F701" s="205">
        <f t="shared" si="43"/>
        <v>15.326074999999996</v>
      </c>
      <c r="G701" s="205">
        <f t="shared" si="44"/>
        <v>26.048970242025327</v>
      </c>
      <c r="H701" s="206">
        <f t="shared" si="45"/>
        <v>0.75000000000000011</v>
      </c>
      <c r="I701" s="207">
        <f t="shared" si="46"/>
        <v>0.75000000000000011</v>
      </c>
      <c r="J701" s="208"/>
    </row>
    <row r="702" spans="1:10" s="202" customFormat="1" ht="15.75" x14ac:dyDescent="0.3">
      <c r="A702" s="95" t="str">
        <f t="shared" si="42"/>
        <v>Chhindwara</v>
      </c>
      <c r="B702" s="204">
        <v>101.53936843427392</v>
      </c>
      <c r="C702" s="205">
        <v>54.910766628741477</v>
      </c>
      <c r="D702" s="205">
        <v>56.622399999999999</v>
      </c>
      <c r="E702" s="205">
        <v>42.466800000000006</v>
      </c>
      <c r="F702" s="205">
        <f t="shared" si="43"/>
        <v>14.155599999999993</v>
      </c>
      <c r="G702" s="205">
        <f t="shared" si="44"/>
        <v>12.443966628741471</v>
      </c>
      <c r="H702" s="206">
        <f t="shared" si="45"/>
        <v>0.75000000000000011</v>
      </c>
      <c r="I702" s="207">
        <f t="shared" si="46"/>
        <v>0.75000000000000011</v>
      </c>
      <c r="J702" s="208"/>
    </row>
    <row r="703" spans="1:10" s="202" customFormat="1" ht="15.75" x14ac:dyDescent="0.3">
      <c r="A703" s="95" t="str">
        <f t="shared" si="42"/>
        <v>Damoh</v>
      </c>
      <c r="B703" s="204">
        <v>67.755579681290868</v>
      </c>
      <c r="C703" s="205">
        <v>37.527746260629627</v>
      </c>
      <c r="D703" s="205">
        <v>40.122900000000001</v>
      </c>
      <c r="E703" s="205">
        <v>30.092175000000001</v>
      </c>
      <c r="F703" s="205">
        <f t="shared" si="43"/>
        <v>10.030725</v>
      </c>
      <c r="G703" s="205">
        <f t="shared" si="44"/>
        <v>7.4355712606296258</v>
      </c>
      <c r="H703" s="206">
        <f t="shared" si="45"/>
        <v>0.75</v>
      </c>
      <c r="I703" s="207">
        <f t="shared" si="46"/>
        <v>0.75</v>
      </c>
      <c r="J703" s="208"/>
    </row>
    <row r="704" spans="1:10" s="202" customFormat="1" ht="15.75" x14ac:dyDescent="0.3">
      <c r="A704" s="95" t="str">
        <f t="shared" si="42"/>
        <v>Datia</v>
      </c>
      <c r="B704" s="204">
        <v>31.171973586105715</v>
      </c>
      <c r="C704" s="205">
        <v>15.029647261965877</v>
      </c>
      <c r="D704" s="205">
        <v>20.236600000000003</v>
      </c>
      <c r="E704" s="205">
        <v>15.17745</v>
      </c>
      <c r="F704" s="205">
        <f t="shared" si="43"/>
        <v>5.0591500000000025</v>
      </c>
      <c r="G704" s="205">
        <f t="shared" si="44"/>
        <v>-0.14780273803412314</v>
      </c>
      <c r="H704" s="206">
        <f t="shared" si="45"/>
        <v>0.74999999999999989</v>
      </c>
      <c r="I704" s="207">
        <f t="shared" si="46"/>
        <v>0.74999999999999989</v>
      </c>
      <c r="J704" s="208"/>
    </row>
    <row r="705" spans="1:10" s="202" customFormat="1" ht="15.75" x14ac:dyDescent="0.3">
      <c r="A705" s="95" t="str">
        <f t="shared" si="42"/>
        <v>Dewas</v>
      </c>
      <c r="B705" s="204">
        <v>60.255707955969719</v>
      </c>
      <c r="C705" s="205">
        <v>34.768087587137217</v>
      </c>
      <c r="D705" s="205">
        <v>32.456499999999998</v>
      </c>
      <c r="E705" s="205">
        <v>24.342374999999997</v>
      </c>
      <c r="F705" s="205">
        <f t="shared" si="43"/>
        <v>8.1141250000000014</v>
      </c>
      <c r="G705" s="205">
        <f t="shared" si="44"/>
        <v>10.42571258713722</v>
      </c>
      <c r="H705" s="206">
        <f t="shared" si="45"/>
        <v>0.75</v>
      </c>
      <c r="I705" s="207">
        <f t="shared" si="46"/>
        <v>0.75</v>
      </c>
      <c r="J705" s="208"/>
    </row>
    <row r="706" spans="1:10" s="202" customFormat="1" ht="15.75" x14ac:dyDescent="0.3">
      <c r="A706" s="95" t="str">
        <f t="shared" si="42"/>
        <v>Dhar</v>
      </c>
      <c r="B706" s="204">
        <v>97.420840493109239</v>
      </c>
      <c r="C706" s="205">
        <v>42.871064602562519</v>
      </c>
      <c r="D706" s="205">
        <v>59.173900000000003</v>
      </c>
      <c r="E706" s="205">
        <v>44.380425000000002</v>
      </c>
      <c r="F706" s="205">
        <f t="shared" si="43"/>
        <v>14.793475000000001</v>
      </c>
      <c r="G706" s="205">
        <f t="shared" si="44"/>
        <v>-1.509360397437483</v>
      </c>
      <c r="H706" s="206">
        <f t="shared" si="45"/>
        <v>0.75</v>
      </c>
      <c r="I706" s="207">
        <f t="shared" si="46"/>
        <v>0.75</v>
      </c>
      <c r="J706" s="208"/>
    </row>
    <row r="707" spans="1:10" s="202" customFormat="1" ht="15.75" x14ac:dyDescent="0.3">
      <c r="A707" s="95" t="str">
        <f t="shared" si="42"/>
        <v>Dindori</v>
      </c>
      <c r="B707" s="204">
        <v>54.135866535541439</v>
      </c>
      <c r="C707" s="205">
        <v>13.025453654505672</v>
      </c>
      <c r="D707" s="205">
        <v>41.920900000000003</v>
      </c>
      <c r="E707" s="205">
        <v>31.440675000000002</v>
      </c>
      <c r="F707" s="205">
        <f t="shared" si="43"/>
        <v>10.480225000000001</v>
      </c>
      <c r="G707" s="205">
        <f t="shared" si="44"/>
        <v>-18.415221345494331</v>
      </c>
      <c r="H707" s="206">
        <f t="shared" si="45"/>
        <v>0.75</v>
      </c>
      <c r="I707" s="207">
        <f t="shared" si="46"/>
        <v>0.75</v>
      </c>
      <c r="J707" s="208"/>
    </row>
    <row r="708" spans="1:10" s="202" customFormat="1" ht="15.75" x14ac:dyDescent="0.3">
      <c r="A708" s="95" t="str">
        <f t="shared" si="42"/>
        <v>Guna</v>
      </c>
      <c r="B708" s="204">
        <v>55.254445786577655</v>
      </c>
      <c r="C708" s="205">
        <v>29.145180509461984</v>
      </c>
      <c r="D708" s="205">
        <v>35.417200000000001</v>
      </c>
      <c r="E708" s="205">
        <v>26.562899999999999</v>
      </c>
      <c r="F708" s="205">
        <f t="shared" si="43"/>
        <v>8.8543000000000021</v>
      </c>
      <c r="G708" s="205">
        <f t="shared" si="44"/>
        <v>2.5822805094619845</v>
      </c>
      <c r="H708" s="206">
        <f t="shared" si="45"/>
        <v>0.75</v>
      </c>
      <c r="I708" s="207">
        <f t="shared" si="46"/>
        <v>0.75</v>
      </c>
      <c r="J708" s="208"/>
    </row>
    <row r="709" spans="1:10" s="202" customFormat="1" ht="15.75" x14ac:dyDescent="0.3">
      <c r="A709" s="95" t="str">
        <f t="shared" si="42"/>
        <v>Gwalior</v>
      </c>
      <c r="B709" s="204">
        <v>51.699250528464951</v>
      </c>
      <c r="C709" s="205">
        <v>19.093359578541943</v>
      </c>
      <c r="D709" s="205">
        <v>31.785199999999996</v>
      </c>
      <c r="E709" s="205">
        <v>23.838899999999999</v>
      </c>
      <c r="F709" s="205">
        <f t="shared" si="43"/>
        <v>7.9462999999999973</v>
      </c>
      <c r="G709" s="205">
        <f t="shared" si="44"/>
        <v>-4.7455404214580561</v>
      </c>
      <c r="H709" s="206">
        <f t="shared" si="45"/>
        <v>0.75000000000000011</v>
      </c>
      <c r="I709" s="207">
        <f t="shared" si="46"/>
        <v>0.75000000000000011</v>
      </c>
      <c r="J709" s="208"/>
    </row>
    <row r="710" spans="1:10" s="202" customFormat="1" ht="15.75" x14ac:dyDescent="0.3">
      <c r="A710" s="95" t="str">
        <f t="shared" si="42"/>
        <v>Harda</v>
      </c>
      <c r="B710" s="204">
        <v>23.614825212388126</v>
      </c>
      <c r="C710" s="205">
        <v>10.0781146332597</v>
      </c>
      <c r="D710" s="205">
        <v>15.6867</v>
      </c>
      <c r="E710" s="205">
        <v>11.765025000000001</v>
      </c>
      <c r="F710" s="205">
        <f t="shared" si="43"/>
        <v>3.9216749999999987</v>
      </c>
      <c r="G710" s="205">
        <f t="shared" si="44"/>
        <v>-1.6869103667403014</v>
      </c>
      <c r="H710" s="206">
        <f t="shared" si="45"/>
        <v>0.75000000000000011</v>
      </c>
      <c r="I710" s="207">
        <f t="shared" si="46"/>
        <v>0.75000000000000011</v>
      </c>
      <c r="J710" s="208"/>
    </row>
    <row r="711" spans="1:10" s="202" customFormat="1" ht="15.75" x14ac:dyDescent="0.3">
      <c r="A711" s="95" t="str">
        <f t="shared" si="42"/>
        <v>Hoshangabad</v>
      </c>
      <c r="B711" s="204">
        <v>41.987152489196866</v>
      </c>
      <c r="C711" s="205">
        <v>30.637635844022164</v>
      </c>
      <c r="D711" s="205">
        <v>22.523300000000003</v>
      </c>
      <c r="E711" s="205">
        <v>16.892475000000001</v>
      </c>
      <c r="F711" s="205">
        <f t="shared" si="43"/>
        <v>5.6308250000000015</v>
      </c>
      <c r="G711" s="205">
        <f t="shared" si="44"/>
        <v>13.745160844022163</v>
      </c>
      <c r="H711" s="206">
        <f t="shared" si="45"/>
        <v>0.75</v>
      </c>
      <c r="I711" s="207">
        <f t="shared" si="46"/>
        <v>0.75</v>
      </c>
      <c r="J711" s="208"/>
    </row>
    <row r="712" spans="1:10" s="202" customFormat="1" ht="15.75" x14ac:dyDescent="0.3">
      <c r="A712" s="95" t="str">
        <f t="shared" si="42"/>
        <v>Indore</v>
      </c>
      <c r="B712" s="204">
        <v>60.269184814415937</v>
      </c>
      <c r="C712" s="205">
        <v>23.849355952871935</v>
      </c>
      <c r="D712" s="205">
        <v>38.151400000000002</v>
      </c>
      <c r="E712" s="205">
        <v>28.61355</v>
      </c>
      <c r="F712" s="205">
        <f t="shared" si="43"/>
        <v>9.5378500000000024</v>
      </c>
      <c r="G712" s="205">
        <f t="shared" si="44"/>
        <v>-4.7641940471280648</v>
      </c>
      <c r="H712" s="206">
        <f t="shared" si="45"/>
        <v>0.75</v>
      </c>
      <c r="I712" s="207">
        <f t="shared" si="46"/>
        <v>0.75</v>
      </c>
      <c r="J712" s="208"/>
    </row>
    <row r="713" spans="1:10" s="202" customFormat="1" ht="15.75" x14ac:dyDescent="0.3">
      <c r="A713" s="95" t="str">
        <f t="shared" si="42"/>
        <v>Jabalpur</v>
      </c>
      <c r="B713" s="204">
        <v>74.882142427651743</v>
      </c>
      <c r="C713" s="205">
        <v>44.377834677165794</v>
      </c>
      <c r="D713" s="205">
        <v>46.458900000000007</v>
      </c>
      <c r="E713" s="205">
        <v>34.844175000000007</v>
      </c>
      <c r="F713" s="205">
        <f t="shared" si="43"/>
        <v>11.614725</v>
      </c>
      <c r="G713" s="205">
        <f t="shared" si="44"/>
        <v>9.5336596771657867</v>
      </c>
      <c r="H713" s="206">
        <f t="shared" si="45"/>
        <v>0.75</v>
      </c>
      <c r="I713" s="207">
        <f t="shared" si="46"/>
        <v>0.75</v>
      </c>
      <c r="J713" s="208"/>
    </row>
    <row r="714" spans="1:10" s="202" customFormat="1" ht="15.75" x14ac:dyDescent="0.3">
      <c r="A714" s="95" t="str">
        <f t="shared" si="42"/>
        <v>Jhabua</v>
      </c>
      <c r="B714" s="204">
        <v>89.017345408969078</v>
      </c>
      <c r="C714" s="205">
        <v>59.498813717328936</v>
      </c>
      <c r="D714" s="205">
        <v>58.043099999999995</v>
      </c>
      <c r="E714" s="205">
        <v>43.532325</v>
      </c>
      <c r="F714" s="205">
        <f t="shared" si="43"/>
        <v>14.510774999999995</v>
      </c>
      <c r="G714" s="205">
        <f t="shared" si="44"/>
        <v>15.966488717328936</v>
      </c>
      <c r="H714" s="206">
        <f t="shared" si="45"/>
        <v>0.75000000000000011</v>
      </c>
      <c r="I714" s="207">
        <f t="shared" si="46"/>
        <v>0.75000000000000011</v>
      </c>
      <c r="J714" s="208"/>
    </row>
    <row r="715" spans="1:10" s="202" customFormat="1" ht="15.75" x14ac:dyDescent="0.3">
      <c r="A715" s="95" t="str">
        <f t="shared" si="42"/>
        <v>Katni</v>
      </c>
      <c r="B715" s="204">
        <v>66.470561228443842</v>
      </c>
      <c r="C715" s="205">
        <v>43.372189087175684</v>
      </c>
      <c r="D715" s="205">
        <v>29.750900000000001</v>
      </c>
      <c r="E715" s="205">
        <v>22.313175000000001</v>
      </c>
      <c r="F715" s="205">
        <f t="shared" si="43"/>
        <v>7.4377250000000004</v>
      </c>
      <c r="G715" s="205">
        <f t="shared" si="44"/>
        <v>21.059014087175683</v>
      </c>
      <c r="H715" s="206">
        <f t="shared" si="45"/>
        <v>0.75</v>
      </c>
      <c r="I715" s="207">
        <f t="shared" si="46"/>
        <v>0.75</v>
      </c>
      <c r="J715" s="208"/>
    </row>
    <row r="716" spans="1:10" s="202" customFormat="1" ht="15.75" x14ac:dyDescent="0.3">
      <c r="A716" s="95" t="str">
        <f t="shared" si="42"/>
        <v>Khandwa</v>
      </c>
      <c r="B716" s="204">
        <v>66.060190888756452</v>
      </c>
      <c r="C716" s="205">
        <v>38.235439872597212</v>
      </c>
      <c r="D716" s="205">
        <v>41.196200000000005</v>
      </c>
      <c r="E716" s="205">
        <v>30.89715</v>
      </c>
      <c r="F716" s="205">
        <f t="shared" si="43"/>
        <v>10.299050000000005</v>
      </c>
      <c r="G716" s="205">
        <f t="shared" si="44"/>
        <v>7.3382898725972119</v>
      </c>
      <c r="H716" s="206">
        <f t="shared" si="45"/>
        <v>0.74999999999999989</v>
      </c>
      <c r="I716" s="207">
        <f t="shared" si="46"/>
        <v>0.74999999999999989</v>
      </c>
      <c r="J716" s="208"/>
    </row>
    <row r="717" spans="1:10" s="202" customFormat="1" ht="15.75" x14ac:dyDescent="0.3">
      <c r="A717" s="95" t="str">
        <f t="shared" si="42"/>
        <v>Khargone</v>
      </c>
      <c r="B717" s="204">
        <v>84.902186682415945</v>
      </c>
      <c r="C717" s="205">
        <v>40.582852974595021</v>
      </c>
      <c r="D717" s="205">
        <v>49.461100000000002</v>
      </c>
      <c r="E717" s="205">
        <v>37.095824999999998</v>
      </c>
      <c r="F717" s="205">
        <f t="shared" si="43"/>
        <v>12.365275000000004</v>
      </c>
      <c r="G717" s="205">
        <f t="shared" si="44"/>
        <v>3.4870279745950228</v>
      </c>
      <c r="H717" s="206">
        <f t="shared" si="45"/>
        <v>0.74999999999999989</v>
      </c>
      <c r="I717" s="207">
        <f t="shared" si="46"/>
        <v>0.74999999999999989</v>
      </c>
      <c r="J717" s="208"/>
    </row>
    <row r="718" spans="1:10" s="202" customFormat="1" ht="15.75" x14ac:dyDescent="0.3">
      <c r="A718" s="95" t="str">
        <f t="shared" si="42"/>
        <v>Mandla</v>
      </c>
      <c r="B718" s="204">
        <v>66.562203865878132</v>
      </c>
      <c r="C718" s="205">
        <v>56.38829778684886</v>
      </c>
      <c r="D718" s="205">
        <v>59.977499999999999</v>
      </c>
      <c r="E718" s="205">
        <v>44.983125000000001</v>
      </c>
      <c r="F718" s="205">
        <f t="shared" si="43"/>
        <v>14.994374999999998</v>
      </c>
      <c r="G718" s="205">
        <f t="shared" si="44"/>
        <v>11.405172786848858</v>
      </c>
      <c r="H718" s="206">
        <f t="shared" si="45"/>
        <v>0.75</v>
      </c>
      <c r="I718" s="207">
        <f t="shared" si="46"/>
        <v>0.75</v>
      </c>
      <c r="J718" s="208"/>
    </row>
    <row r="719" spans="1:10" s="202" customFormat="1" ht="15.75" x14ac:dyDescent="0.3">
      <c r="A719" s="95" t="str">
        <f t="shared" si="42"/>
        <v>Mandsaur</v>
      </c>
      <c r="B719" s="204">
        <v>44.546407908133951</v>
      </c>
      <c r="C719" s="205">
        <v>22.160992161980975</v>
      </c>
      <c r="D719" s="205">
        <v>25.351100000000002</v>
      </c>
      <c r="E719" s="205">
        <v>19.013325000000002</v>
      </c>
      <c r="F719" s="205">
        <f t="shared" si="43"/>
        <v>6.3377750000000006</v>
      </c>
      <c r="G719" s="205">
        <f t="shared" si="44"/>
        <v>3.1476671619809728</v>
      </c>
      <c r="H719" s="206">
        <f t="shared" si="45"/>
        <v>0.75</v>
      </c>
      <c r="I719" s="207">
        <f t="shared" si="46"/>
        <v>0.75</v>
      </c>
      <c r="J719" s="208"/>
    </row>
    <row r="720" spans="1:10" s="202" customFormat="1" ht="15.75" x14ac:dyDescent="0.3">
      <c r="A720" s="95" t="str">
        <f t="shared" si="42"/>
        <v>Morena</v>
      </c>
      <c r="B720" s="204">
        <v>80.965596330275233</v>
      </c>
      <c r="C720" s="205">
        <v>19.767691464101468</v>
      </c>
      <c r="D720" s="205">
        <v>54.609699999999997</v>
      </c>
      <c r="E720" s="205">
        <v>40.957275000000003</v>
      </c>
      <c r="F720" s="205">
        <f t="shared" si="43"/>
        <v>13.652424999999994</v>
      </c>
      <c r="G720" s="205">
        <f t="shared" si="44"/>
        <v>-21.189583535898535</v>
      </c>
      <c r="H720" s="206">
        <f t="shared" si="45"/>
        <v>0.75000000000000011</v>
      </c>
      <c r="I720" s="207">
        <f t="shared" si="46"/>
        <v>0.75000000000000011</v>
      </c>
      <c r="J720" s="208"/>
    </row>
    <row r="721" spans="1:14" s="202" customFormat="1" ht="15.75" x14ac:dyDescent="0.3">
      <c r="A721" s="95" t="str">
        <f t="shared" si="42"/>
        <v>Narsinghpur</v>
      </c>
      <c r="B721" s="204">
        <v>38.884105831954827</v>
      </c>
      <c r="C721" s="205">
        <v>27.442973075695356</v>
      </c>
      <c r="D721" s="205">
        <v>23.704900000000002</v>
      </c>
      <c r="E721" s="205">
        <v>17.778675</v>
      </c>
      <c r="F721" s="205">
        <f t="shared" si="43"/>
        <v>5.9262250000000023</v>
      </c>
      <c r="G721" s="205">
        <f t="shared" si="44"/>
        <v>9.6642980756953563</v>
      </c>
      <c r="H721" s="206">
        <f t="shared" si="45"/>
        <v>0.74999999999999989</v>
      </c>
      <c r="I721" s="207">
        <f t="shared" si="46"/>
        <v>0.74999999999999989</v>
      </c>
      <c r="J721" s="208"/>
      <c r="L721" s="202">
        <v>220.66357500000001</v>
      </c>
      <c r="M721" s="202">
        <v>201.28836900000002</v>
      </c>
      <c r="N721" s="202">
        <f>L721+M721</f>
        <v>421.95194400000003</v>
      </c>
    </row>
    <row r="722" spans="1:14" s="202" customFormat="1" ht="15.75" x14ac:dyDescent="0.3">
      <c r="A722" s="95" t="str">
        <f t="shared" si="42"/>
        <v>Neemuch</v>
      </c>
      <c r="B722" s="204">
        <v>32.223168544910834</v>
      </c>
      <c r="C722" s="205">
        <v>21.632712486101738</v>
      </c>
      <c r="D722" s="205">
        <v>15.5573</v>
      </c>
      <c r="E722" s="205">
        <v>11.667974999999998</v>
      </c>
      <c r="F722" s="205">
        <f t="shared" si="43"/>
        <v>3.8893250000000013</v>
      </c>
      <c r="G722" s="205">
        <f t="shared" si="44"/>
        <v>9.9647374861017397</v>
      </c>
      <c r="H722" s="206">
        <f t="shared" si="45"/>
        <v>0.74999999999999989</v>
      </c>
      <c r="I722" s="207">
        <f t="shared" si="46"/>
        <v>0.74999999999999989</v>
      </c>
      <c r="J722" s="208"/>
      <c r="L722" s="202">
        <v>136.94181849999998</v>
      </c>
      <c r="M722" s="202">
        <v>126.8570205</v>
      </c>
      <c r="N722" s="202">
        <f t="shared" ref="N722:N740" si="47">L722+M722</f>
        <v>263.79883899999999</v>
      </c>
    </row>
    <row r="723" spans="1:14" s="202" customFormat="1" ht="15.75" x14ac:dyDescent="0.3">
      <c r="A723" s="95" t="str">
        <f t="shared" si="42"/>
        <v>Panna</v>
      </c>
      <c r="B723" s="204">
        <v>67.990750861177403</v>
      </c>
      <c r="C723" s="205">
        <v>35.774266532576981</v>
      </c>
      <c r="D723" s="205">
        <v>35.4786</v>
      </c>
      <c r="E723" s="205">
        <v>26.60895</v>
      </c>
      <c r="F723" s="205">
        <f t="shared" si="43"/>
        <v>8.86965</v>
      </c>
      <c r="G723" s="205">
        <f t="shared" si="44"/>
        <v>9.1653165325769805</v>
      </c>
      <c r="H723" s="206">
        <f t="shared" si="45"/>
        <v>0.75</v>
      </c>
      <c r="I723" s="207">
        <f t="shared" si="46"/>
        <v>0.75</v>
      </c>
      <c r="J723" s="208"/>
      <c r="L723" s="202">
        <v>137.920455</v>
      </c>
      <c r="M723" s="202">
        <v>124.524192</v>
      </c>
      <c r="N723" s="202">
        <f t="shared" si="47"/>
        <v>262.44464700000003</v>
      </c>
    </row>
    <row r="724" spans="1:14" s="202" customFormat="1" ht="15.75" x14ac:dyDescent="0.3">
      <c r="A724" s="95" t="str">
        <f t="shared" si="42"/>
        <v>Raisen</v>
      </c>
      <c r="B724" s="204">
        <v>70.330333487441109</v>
      </c>
      <c r="C724" s="205">
        <v>34.180801051197392</v>
      </c>
      <c r="D724" s="205">
        <v>33.593000000000004</v>
      </c>
      <c r="E724" s="205">
        <v>25.194750000000003</v>
      </c>
      <c r="F724" s="205">
        <f t="shared" si="43"/>
        <v>8.3982500000000009</v>
      </c>
      <c r="G724" s="205">
        <f t="shared" si="44"/>
        <v>8.9860510511973892</v>
      </c>
      <c r="H724" s="206">
        <f t="shared" si="45"/>
        <v>0.75</v>
      </c>
      <c r="I724" s="207">
        <f t="shared" si="46"/>
        <v>0.75</v>
      </c>
      <c r="J724" s="208"/>
      <c r="L724" s="202">
        <v>116.32197400000003</v>
      </c>
      <c r="M724" s="202">
        <v>118.01217150000002</v>
      </c>
      <c r="N724" s="202">
        <f t="shared" si="47"/>
        <v>234.33414550000003</v>
      </c>
    </row>
    <row r="725" spans="1:14" s="202" customFormat="1" ht="15.75" x14ac:dyDescent="0.3">
      <c r="A725" s="95" t="str">
        <f t="shared" si="42"/>
        <v>Rajgarh</v>
      </c>
      <c r="B725" s="204">
        <v>71.676671646218438</v>
      </c>
      <c r="C725" s="205">
        <v>41.550790746257206</v>
      </c>
      <c r="D725" s="205">
        <v>37.788200000000003</v>
      </c>
      <c r="E725" s="205">
        <v>28.341150000000003</v>
      </c>
      <c r="F725" s="205">
        <f t="shared" si="43"/>
        <v>9.4470500000000008</v>
      </c>
      <c r="G725" s="205">
        <f t="shared" si="44"/>
        <v>13.209640746257204</v>
      </c>
      <c r="H725" s="206">
        <f t="shared" si="45"/>
        <v>0.75</v>
      </c>
      <c r="I725" s="207">
        <f t="shared" si="46"/>
        <v>0.75</v>
      </c>
      <c r="J725" s="208"/>
      <c r="L725" s="202">
        <v>56.384174999999999</v>
      </c>
      <c r="M725" s="202">
        <v>57.392530499999999</v>
      </c>
      <c r="N725" s="202">
        <f t="shared" si="47"/>
        <v>113.77670549999999</v>
      </c>
    </row>
    <row r="726" spans="1:14" s="202" customFormat="1" ht="15.75" x14ac:dyDescent="0.3">
      <c r="A726" s="95" t="str">
        <f t="shared" si="42"/>
        <v>Ratlam</v>
      </c>
      <c r="B726" s="204">
        <v>50.937808026253549</v>
      </c>
      <c r="C726" s="205">
        <v>47.920647780247634</v>
      </c>
      <c r="D726" s="205">
        <v>36.657699999999998</v>
      </c>
      <c r="E726" s="205">
        <v>27.493274999999997</v>
      </c>
      <c r="F726" s="205">
        <f t="shared" si="43"/>
        <v>9.1644250000000014</v>
      </c>
      <c r="G726" s="205">
        <f t="shared" si="44"/>
        <v>20.427372780247637</v>
      </c>
      <c r="H726" s="206">
        <f t="shared" si="45"/>
        <v>0.75</v>
      </c>
      <c r="I726" s="207">
        <f t="shared" si="46"/>
        <v>0.75</v>
      </c>
      <c r="J726" s="208"/>
      <c r="L726" s="202">
        <v>67.471395999999999</v>
      </c>
      <c r="M726" s="202">
        <v>66.929221999999996</v>
      </c>
      <c r="N726" s="202">
        <f t="shared" si="47"/>
        <v>134.40061800000001</v>
      </c>
    </row>
    <row r="727" spans="1:14" s="202" customFormat="1" ht="15.75" x14ac:dyDescent="0.3">
      <c r="A727" s="95" t="str">
        <f t="shared" si="42"/>
        <v>Rewa</v>
      </c>
      <c r="B727" s="204">
        <v>96.298218184539152</v>
      </c>
      <c r="C727" s="205">
        <v>3.3467312736683539</v>
      </c>
      <c r="D727" s="205">
        <v>75.514499999999984</v>
      </c>
      <c r="E727" s="205">
        <v>56.635874999999984</v>
      </c>
      <c r="F727" s="205">
        <f t="shared" si="43"/>
        <v>18.878625</v>
      </c>
      <c r="G727" s="205">
        <f t="shared" si="44"/>
        <v>-53.289143726331631</v>
      </c>
      <c r="H727" s="206">
        <f t="shared" si="45"/>
        <v>0.75</v>
      </c>
      <c r="I727" s="207">
        <f t="shared" si="46"/>
        <v>0.75</v>
      </c>
      <c r="J727" s="208"/>
      <c r="L727" s="202">
        <v>103.82632099999999</v>
      </c>
      <c r="M727" s="202">
        <v>97.874724000000001</v>
      </c>
      <c r="N727" s="202">
        <f t="shared" si="47"/>
        <v>201.70104499999999</v>
      </c>
    </row>
    <row r="728" spans="1:14" s="202" customFormat="1" ht="15.75" x14ac:dyDescent="0.3">
      <c r="A728" s="95" t="str">
        <f t="shared" si="42"/>
        <v>Sagar</v>
      </c>
      <c r="B728" s="204">
        <v>109.96577417777267</v>
      </c>
      <c r="C728" s="205">
        <v>62.390714829713914</v>
      </c>
      <c r="D728" s="205">
        <v>61.754599999999996</v>
      </c>
      <c r="E728" s="205">
        <v>46.315949999999994</v>
      </c>
      <c r="F728" s="205">
        <f t="shared" si="43"/>
        <v>15.438650000000003</v>
      </c>
      <c r="G728" s="205">
        <f t="shared" si="44"/>
        <v>16.074764829713921</v>
      </c>
      <c r="H728" s="206">
        <f t="shared" si="45"/>
        <v>0.74999999999999989</v>
      </c>
      <c r="I728" s="207">
        <f t="shared" si="46"/>
        <v>0.74999999999999989</v>
      </c>
      <c r="J728" s="208"/>
      <c r="L728" s="202">
        <v>84.808364499999996</v>
      </c>
      <c r="M728" s="202">
        <v>80.122424000000009</v>
      </c>
      <c r="N728" s="202">
        <f t="shared" si="47"/>
        <v>164.93078850000001</v>
      </c>
    </row>
    <row r="729" spans="1:14" s="202" customFormat="1" ht="15.75" x14ac:dyDescent="0.3">
      <c r="A729" s="95" t="str">
        <f t="shared" si="42"/>
        <v>Satna</v>
      </c>
      <c r="B729" s="204">
        <v>93.614301824974547</v>
      </c>
      <c r="C729" s="205">
        <v>78.210806029961788</v>
      </c>
      <c r="D729" s="205">
        <v>74.639100000000013</v>
      </c>
      <c r="E729" s="205">
        <v>55.97932500000001</v>
      </c>
      <c r="F729" s="205">
        <f t="shared" si="43"/>
        <v>18.659775000000003</v>
      </c>
      <c r="G729" s="205">
        <f t="shared" si="44"/>
        <v>22.231481029961778</v>
      </c>
      <c r="H729" s="206">
        <f t="shared" si="45"/>
        <v>0.75</v>
      </c>
      <c r="I729" s="207">
        <f t="shared" si="46"/>
        <v>0.75</v>
      </c>
      <c r="J729" s="208"/>
      <c r="L729" s="202">
        <v>177.1301555</v>
      </c>
      <c r="M729" s="202">
        <v>177.14286800000002</v>
      </c>
      <c r="N729" s="202">
        <f t="shared" si="47"/>
        <v>354.27302350000002</v>
      </c>
    </row>
    <row r="730" spans="1:14" s="202" customFormat="1" ht="15.75" x14ac:dyDescent="0.3">
      <c r="A730" s="95" t="str">
        <f t="shared" si="42"/>
        <v>Sehore</v>
      </c>
      <c r="B730" s="204">
        <v>56.890536401948708</v>
      </c>
      <c r="C730" s="205">
        <v>31.545762344131216</v>
      </c>
      <c r="D730" s="205">
        <v>32.0533</v>
      </c>
      <c r="E730" s="205">
        <v>24.039974999999998</v>
      </c>
      <c r="F730" s="205">
        <f t="shared" si="43"/>
        <v>8.0133250000000018</v>
      </c>
      <c r="G730" s="205">
        <f t="shared" si="44"/>
        <v>7.5057873441312175</v>
      </c>
      <c r="H730" s="206">
        <f t="shared" si="45"/>
        <v>0.75</v>
      </c>
      <c r="I730" s="207">
        <f t="shared" si="46"/>
        <v>0.75</v>
      </c>
      <c r="J730" s="208"/>
      <c r="L730" s="202">
        <v>158.80912649999999</v>
      </c>
      <c r="M730" s="202">
        <v>150.48238249999997</v>
      </c>
      <c r="N730" s="202">
        <f t="shared" si="47"/>
        <v>309.29150899999996</v>
      </c>
    </row>
    <row r="731" spans="1:14" s="202" customFormat="1" ht="15.75" x14ac:dyDescent="0.3">
      <c r="A731" s="95" t="str">
        <f t="shared" si="42"/>
        <v>Seoni</v>
      </c>
      <c r="B731" s="204">
        <v>66.652498817467801</v>
      </c>
      <c r="C731" s="205">
        <v>25.362289756191561</v>
      </c>
      <c r="D731" s="205">
        <v>62.9589</v>
      </c>
      <c r="E731" s="205">
        <v>47.219174999999993</v>
      </c>
      <c r="F731" s="205">
        <f t="shared" si="43"/>
        <v>15.739725000000007</v>
      </c>
      <c r="G731" s="205">
        <f t="shared" si="44"/>
        <v>-21.856885243808431</v>
      </c>
      <c r="H731" s="206">
        <f t="shared" si="45"/>
        <v>0.74999999999999989</v>
      </c>
      <c r="I731" s="207">
        <f>E731/D731</f>
        <v>0.74999999999999989</v>
      </c>
      <c r="J731" s="202" t="e">
        <f>#REF!+I731</f>
        <v>#REF!</v>
      </c>
      <c r="L731" s="202">
        <v>106.63521850000002</v>
      </c>
      <c r="M731" s="202">
        <v>109.78763599999999</v>
      </c>
      <c r="N731" s="202">
        <f t="shared" si="47"/>
        <v>216.42285450000003</v>
      </c>
    </row>
    <row r="732" spans="1:14" s="202" customFormat="1" ht="15.75" x14ac:dyDescent="0.3">
      <c r="A732" s="95" t="str">
        <f t="shared" si="42"/>
        <v>Shahdol</v>
      </c>
      <c r="B732" s="204">
        <v>61.23817093669912</v>
      </c>
      <c r="C732" s="205">
        <v>15.316335961216694</v>
      </c>
      <c r="D732" s="205">
        <v>44.75</v>
      </c>
      <c r="E732" s="205">
        <v>33.5625</v>
      </c>
      <c r="F732" s="205">
        <f t="shared" si="43"/>
        <v>11.1875</v>
      </c>
      <c r="G732" s="205">
        <f t="shared" si="44"/>
        <v>-18.246164038783306</v>
      </c>
      <c r="H732" s="206">
        <f t="shared" si="45"/>
        <v>0.75</v>
      </c>
      <c r="I732" s="207">
        <f t="shared" si="46"/>
        <v>0.75</v>
      </c>
      <c r="J732" s="202" t="e">
        <f>#REF!+I732</f>
        <v>#REF!</v>
      </c>
      <c r="L732" s="202">
        <v>58.723444499999999</v>
      </c>
      <c r="M732" s="202">
        <v>55.379943999999995</v>
      </c>
      <c r="N732" s="202">
        <f t="shared" si="47"/>
        <v>114.10338849999999</v>
      </c>
    </row>
    <row r="733" spans="1:14" s="202" customFormat="1" ht="15.75" x14ac:dyDescent="0.3">
      <c r="A733" s="95" t="str">
        <f t="shared" si="42"/>
        <v>Shajapur</v>
      </c>
      <c r="B733" s="204">
        <v>27.800063602861595</v>
      </c>
      <c r="C733" s="205">
        <v>20.877450972805278</v>
      </c>
      <c r="D733" s="205">
        <v>16.075299999999999</v>
      </c>
      <c r="E733" s="205">
        <v>12.056474999999999</v>
      </c>
      <c r="F733" s="205">
        <f t="shared" si="43"/>
        <v>4.0188249999999996</v>
      </c>
      <c r="G733" s="205">
        <f t="shared" si="44"/>
        <v>8.8209759728052788</v>
      </c>
      <c r="H733" s="206">
        <f t="shared" si="45"/>
        <v>0.75</v>
      </c>
      <c r="I733" s="207">
        <f t="shared" si="46"/>
        <v>0.75</v>
      </c>
      <c r="J733" s="202" t="e">
        <f>#REF!+I733</f>
        <v>#REF!</v>
      </c>
      <c r="L733" s="202">
        <v>35.647996999999997</v>
      </c>
      <c r="M733" s="202">
        <v>35.9293105</v>
      </c>
      <c r="N733" s="202">
        <f t="shared" si="47"/>
        <v>71.577307499999989</v>
      </c>
    </row>
    <row r="734" spans="1:14" s="202" customFormat="1" ht="15.75" x14ac:dyDescent="0.3">
      <c r="A734" s="95" t="str">
        <f t="shared" si="42"/>
        <v>Sheopur</v>
      </c>
      <c r="B734" s="204">
        <v>40.896200797975396</v>
      </c>
      <c r="C734" s="205">
        <v>18.887554397861912</v>
      </c>
      <c r="D734" s="205">
        <v>25.024000000000001</v>
      </c>
      <c r="E734" s="205">
        <v>18.768000000000001</v>
      </c>
      <c r="F734" s="205">
        <f t="shared" si="43"/>
        <v>6.2560000000000002</v>
      </c>
      <c r="G734" s="205">
        <f t="shared" si="44"/>
        <v>0.11955439786191135</v>
      </c>
      <c r="H734" s="206">
        <f t="shared" si="45"/>
        <v>0.75</v>
      </c>
      <c r="I734" s="207">
        <f t="shared" si="46"/>
        <v>0.75</v>
      </c>
      <c r="J734" s="202" t="e">
        <f>#REF!+I734</f>
        <v>#REF!</v>
      </c>
      <c r="L734" s="202">
        <v>112.29324150000001</v>
      </c>
      <c r="M734" s="202">
        <v>114.37391050000001</v>
      </c>
      <c r="N734" s="202">
        <f t="shared" si="47"/>
        <v>226.66715200000002</v>
      </c>
    </row>
    <row r="735" spans="1:14" s="202" customFormat="1" ht="15.75" x14ac:dyDescent="0.3">
      <c r="A735" s="95" t="str">
        <f t="shared" si="42"/>
        <v>Shivpuri</v>
      </c>
      <c r="B735" s="204">
        <v>96.149972741630748</v>
      </c>
      <c r="C735" s="205">
        <v>43.253051306097461</v>
      </c>
      <c r="D735" s="205">
        <v>60.452399999999997</v>
      </c>
      <c r="E735" s="205">
        <v>45.339299999999994</v>
      </c>
      <c r="F735" s="205">
        <f t="shared" si="43"/>
        <v>15.113100000000003</v>
      </c>
      <c r="G735" s="205">
        <f t="shared" si="44"/>
        <v>-2.0862486939025331</v>
      </c>
      <c r="H735" s="206">
        <f t="shared" si="45"/>
        <v>0.74999999999999989</v>
      </c>
      <c r="I735" s="207">
        <f t="shared" si="46"/>
        <v>0.74999999999999989</v>
      </c>
      <c r="J735" s="202" t="e">
        <f>#REF!+I735</f>
        <v>#REF!</v>
      </c>
      <c r="L735" s="202">
        <v>74.197777499999987</v>
      </c>
      <c r="M735" s="202">
        <v>75.283481500000008</v>
      </c>
      <c r="N735" s="202">
        <f t="shared" si="47"/>
        <v>149.48125899999999</v>
      </c>
    </row>
    <row r="736" spans="1:14" s="202" customFormat="1" ht="15.75" x14ac:dyDescent="0.3">
      <c r="A736" s="95" t="str">
        <f t="shared" si="42"/>
        <v>Sidhi</v>
      </c>
      <c r="B736" s="204">
        <v>81.426504889135941</v>
      </c>
      <c r="C736" s="205">
        <v>84.223117590229847</v>
      </c>
      <c r="D736" s="205">
        <v>50.585999999999999</v>
      </c>
      <c r="E736" s="205">
        <v>37.939499999999995</v>
      </c>
      <c r="F736" s="205">
        <f t="shared" si="43"/>
        <v>12.646500000000003</v>
      </c>
      <c r="G736" s="205">
        <f t="shared" si="44"/>
        <v>46.283617590229852</v>
      </c>
      <c r="H736" s="206">
        <f t="shared" si="45"/>
        <v>0.74999999999999989</v>
      </c>
      <c r="I736" s="207">
        <f t="shared" si="46"/>
        <v>0.74999999999999989</v>
      </c>
      <c r="J736" s="202" t="e">
        <f>#REF!+I736</f>
        <v>#REF!</v>
      </c>
      <c r="L736" s="202">
        <v>132.561317</v>
      </c>
      <c r="M736" s="202">
        <v>142.680128</v>
      </c>
      <c r="N736" s="202">
        <f t="shared" si="47"/>
        <v>275.241445</v>
      </c>
    </row>
    <row r="737" spans="1:14" s="202" customFormat="1" ht="15.75" x14ac:dyDescent="0.3">
      <c r="A737" s="95" t="str">
        <f t="shared" si="42"/>
        <v>Singroli</v>
      </c>
      <c r="B737" s="204">
        <v>75.046560100695615</v>
      </c>
      <c r="C737" s="205">
        <v>80.136547433478398</v>
      </c>
      <c r="D737" s="205">
        <v>59.933100000000003</v>
      </c>
      <c r="E737" s="205">
        <v>44.949825000000004</v>
      </c>
      <c r="F737" s="205">
        <f t="shared" si="43"/>
        <v>14.983274999999999</v>
      </c>
      <c r="G737" s="205">
        <f t="shared" si="44"/>
        <v>35.186722433478394</v>
      </c>
      <c r="H737" s="206">
        <f t="shared" si="45"/>
        <v>0.75</v>
      </c>
      <c r="I737" s="207">
        <f t="shared" si="46"/>
        <v>0.75</v>
      </c>
      <c r="J737" s="202" t="e">
        <f>#REF!+I737</f>
        <v>#REF!</v>
      </c>
      <c r="L737" s="202">
        <v>65.578080999999997</v>
      </c>
      <c r="M737" s="202">
        <v>69.235269500000001</v>
      </c>
      <c r="N737" s="202">
        <f t="shared" si="47"/>
        <v>134.81335050000001</v>
      </c>
    </row>
    <row r="738" spans="1:14" s="202" customFormat="1" ht="15.75" x14ac:dyDescent="0.3">
      <c r="A738" s="95" t="str">
        <f t="shared" si="42"/>
        <v>Tikamgarh</v>
      </c>
      <c r="B738" s="204">
        <v>89.833369187887655</v>
      </c>
      <c r="C738" s="205">
        <v>53.907211733618638</v>
      </c>
      <c r="D738" s="205">
        <v>55.170200000000001</v>
      </c>
      <c r="E738" s="205">
        <v>41.377650000000003</v>
      </c>
      <c r="F738" s="205">
        <f t="shared" si="43"/>
        <v>13.792549999999999</v>
      </c>
      <c r="G738" s="205">
        <f t="shared" si="44"/>
        <v>12.529561733618635</v>
      </c>
      <c r="H738" s="206">
        <f t="shared" si="45"/>
        <v>0.75</v>
      </c>
      <c r="I738" s="207">
        <f t="shared" si="46"/>
        <v>0.75</v>
      </c>
      <c r="J738" s="202" t="e">
        <f>#REF!+I738</f>
        <v>#REF!</v>
      </c>
      <c r="L738" s="202">
        <v>120.82033449999999</v>
      </c>
      <c r="M738" s="202">
        <v>111.19951450000001</v>
      </c>
      <c r="N738" s="202">
        <f t="shared" si="47"/>
        <v>232.01984899999999</v>
      </c>
    </row>
    <row r="739" spans="1:14" s="202" customFormat="1" ht="15.75" x14ac:dyDescent="0.3">
      <c r="A739" s="95" t="str">
        <f t="shared" si="42"/>
        <v>Ujjain</v>
      </c>
      <c r="B739" s="204">
        <v>58.188357870319642</v>
      </c>
      <c r="C739" s="205">
        <v>36.485697877858144</v>
      </c>
      <c r="D739" s="205">
        <v>33.617199999999997</v>
      </c>
      <c r="E739" s="205">
        <v>25.212900000000001</v>
      </c>
      <c r="F739" s="205">
        <f t="shared" si="43"/>
        <v>8.4042999999999957</v>
      </c>
      <c r="G739" s="205">
        <f t="shared" si="44"/>
        <v>11.272797877858142</v>
      </c>
      <c r="H739" s="206">
        <f t="shared" si="45"/>
        <v>0.75000000000000011</v>
      </c>
      <c r="I739" s="207">
        <f t="shared" si="46"/>
        <v>0.75000000000000011</v>
      </c>
      <c r="J739" s="202" t="e">
        <f>#REF!+I739</f>
        <v>#REF!</v>
      </c>
      <c r="L739" s="202">
        <v>103.99887200000001</v>
      </c>
      <c r="M739" s="202">
        <v>98.038743499999995</v>
      </c>
      <c r="N739" s="202">
        <f t="shared" si="47"/>
        <v>202.03761550000002</v>
      </c>
    </row>
    <row r="740" spans="1:14" s="202" customFormat="1" ht="15.75" x14ac:dyDescent="0.3">
      <c r="A740" s="95" t="str">
        <f t="shared" si="42"/>
        <v>Umaria</v>
      </c>
      <c r="B740" s="204">
        <v>37.792480297811046</v>
      </c>
      <c r="C740" s="205">
        <v>5.005083137053882</v>
      </c>
      <c r="D740" s="205">
        <v>28.348999999999997</v>
      </c>
      <c r="E740" s="205">
        <v>21.261749999999996</v>
      </c>
      <c r="F740" s="205">
        <f t="shared" si="43"/>
        <v>7.0872500000000009</v>
      </c>
      <c r="G740" s="205">
        <f t="shared" si="44"/>
        <v>-16.256666862946112</v>
      </c>
      <c r="H740" s="206">
        <f t="shared" si="45"/>
        <v>0.74999999999999989</v>
      </c>
      <c r="I740" s="207">
        <f t="shared" si="46"/>
        <v>0.74999999999999989</v>
      </c>
      <c r="J740" s="202" t="e">
        <f>#REF!+I740</f>
        <v>#REF!</v>
      </c>
      <c r="L740" s="202">
        <v>134.13862750000001</v>
      </c>
      <c r="M740" s="202">
        <v>120.59676400000001</v>
      </c>
      <c r="N740" s="202">
        <f t="shared" si="47"/>
        <v>254.73539150000002</v>
      </c>
    </row>
    <row r="741" spans="1:14" s="202" customFormat="1" ht="15.75" x14ac:dyDescent="0.3">
      <c r="A741" s="95" t="str">
        <f t="shared" si="42"/>
        <v>Vidisha</v>
      </c>
      <c r="B741" s="204">
        <v>79.138134324967865</v>
      </c>
      <c r="C741" s="205">
        <v>39.674322214814509</v>
      </c>
      <c r="D741" s="205">
        <v>49.254399999999997</v>
      </c>
      <c r="E741" s="205">
        <v>36.940799999999996</v>
      </c>
      <c r="F741" s="205">
        <f>D741-E741</f>
        <v>12.313600000000001</v>
      </c>
      <c r="G741" s="205">
        <f>C741-E741</f>
        <v>2.7335222148145135</v>
      </c>
      <c r="H741" s="206">
        <f>E741/D741</f>
        <v>0.75</v>
      </c>
      <c r="I741" s="207"/>
    </row>
    <row r="742" spans="1:14" s="202" customFormat="1" ht="15" x14ac:dyDescent="0.3">
      <c r="A742" s="209" t="s">
        <v>100</v>
      </c>
      <c r="B742" s="210">
        <f t="shared" ref="B742:G742" si="48">SUM(B691:B741)</f>
        <v>3277.9500000000003</v>
      </c>
      <c r="C742" s="210">
        <f t="shared" si="48"/>
        <v>1794.3715974200002</v>
      </c>
      <c r="D742" s="210">
        <f t="shared" si="48"/>
        <v>2069.2446999999997</v>
      </c>
      <c r="E742" s="210">
        <f t="shared" si="48"/>
        <v>1551.9335249999999</v>
      </c>
      <c r="F742" s="210">
        <f>SUM(F691:F741)</f>
        <v>517.31117499999993</v>
      </c>
      <c r="G742" s="210">
        <f t="shared" si="48"/>
        <v>242.4380724199998</v>
      </c>
      <c r="H742" s="211">
        <f>E742/D742</f>
        <v>0.75</v>
      </c>
    </row>
    <row r="743" spans="1:14" x14ac:dyDescent="0.2">
      <c r="A743" s="162"/>
      <c r="B743" s="163"/>
      <c r="C743" s="163"/>
      <c r="D743" s="163"/>
      <c r="E743" s="163"/>
      <c r="F743" s="31"/>
      <c r="G743" s="31"/>
      <c r="H743" s="31"/>
      <c r="J743" s="133" t="e">
        <f>SUM(J731:J740)</f>
        <v>#REF!</v>
      </c>
    </row>
    <row r="744" spans="1:14" x14ac:dyDescent="0.2">
      <c r="A744" s="162"/>
      <c r="B744" s="163"/>
      <c r="C744" s="163"/>
      <c r="D744" s="163"/>
      <c r="E744" s="163"/>
      <c r="F744" s="31"/>
      <c r="G744" s="31"/>
      <c r="H744" s="31"/>
    </row>
    <row r="745" spans="1:14" ht="15" customHeight="1" x14ac:dyDescent="0.2">
      <c r="A745" s="212"/>
      <c r="B745" s="213"/>
      <c r="C745" s="214"/>
      <c r="D745" s="214"/>
      <c r="E745" s="215"/>
      <c r="F745" s="162"/>
      <c r="G745" s="162"/>
      <c r="H745" s="31"/>
    </row>
    <row r="746" spans="1:14" x14ac:dyDescent="0.2">
      <c r="A746" s="133" t="s">
        <v>140</v>
      </c>
      <c r="E746" s="31"/>
      <c r="F746" s="31"/>
      <c r="G746" s="31"/>
      <c r="H746" s="31"/>
    </row>
    <row r="747" spans="1:14" ht="11.25" customHeight="1" x14ac:dyDescent="0.2">
      <c r="A747" s="216"/>
      <c r="E747" s="31"/>
      <c r="F747" s="31"/>
      <c r="G747" s="31"/>
      <c r="H747" s="31"/>
    </row>
    <row r="748" spans="1:14" hidden="1" x14ac:dyDescent="0.2">
      <c r="A748" s="216"/>
      <c r="E748" s="31"/>
      <c r="F748" s="31"/>
      <c r="G748" s="31"/>
      <c r="H748" s="31"/>
    </row>
    <row r="749" spans="1:14" hidden="1" x14ac:dyDescent="0.2">
      <c r="A749" s="217"/>
      <c r="B749" s="217" t="s">
        <v>141</v>
      </c>
      <c r="C749" s="217"/>
      <c r="D749" s="217"/>
      <c r="E749" s="152"/>
      <c r="F749" s="152"/>
      <c r="G749" s="152"/>
      <c r="H749" s="31"/>
    </row>
    <row r="750" spans="1:14" hidden="1" x14ac:dyDescent="0.2">
      <c r="A750" s="217"/>
      <c r="B750" s="217"/>
      <c r="C750" s="217"/>
      <c r="D750" s="217"/>
      <c r="E750" s="152"/>
      <c r="F750" s="152"/>
      <c r="G750" s="152"/>
      <c r="H750" s="31"/>
    </row>
    <row r="751" spans="1:14" hidden="1" x14ac:dyDescent="0.2">
      <c r="A751" s="217"/>
      <c r="B751" s="217" t="s">
        <v>142</v>
      </c>
      <c r="E751" s="218">
        <f>8581264*220*1.5/10000000</f>
        <v>283.181712</v>
      </c>
      <c r="F751" s="152"/>
      <c r="G751" s="152"/>
      <c r="H751" s="31"/>
    </row>
    <row r="752" spans="1:14" hidden="1" x14ac:dyDescent="0.2">
      <c r="A752" s="217"/>
      <c r="B752" s="217" t="s">
        <v>143</v>
      </c>
      <c r="E752" s="218">
        <f>8581264*220*1/10000000</f>
        <v>188.78780800000001</v>
      </c>
      <c r="F752" s="152"/>
      <c r="G752" s="152"/>
      <c r="H752" s="31"/>
    </row>
    <row r="753" spans="1:8" hidden="1" x14ac:dyDescent="0.2">
      <c r="A753" s="217"/>
      <c r="B753" s="219" t="s">
        <v>14</v>
      </c>
      <c r="E753" s="220">
        <f>E752+E751</f>
        <v>471.96951999999999</v>
      </c>
      <c r="F753" s="152"/>
      <c r="G753" s="152"/>
      <c r="H753" s="31"/>
    </row>
    <row r="754" spans="1:8" hidden="1" x14ac:dyDescent="0.2">
      <c r="A754" s="217"/>
      <c r="B754" s="217" t="s">
        <v>144</v>
      </c>
      <c r="E754" s="218">
        <v>477.18</v>
      </c>
      <c r="F754" s="152"/>
      <c r="G754" s="152"/>
      <c r="H754" s="31"/>
    </row>
    <row r="755" spans="1:8" hidden="1" x14ac:dyDescent="0.2">
      <c r="A755" s="217"/>
      <c r="B755" s="219" t="s">
        <v>145</v>
      </c>
      <c r="E755" s="220">
        <f>E754-E753</f>
        <v>5.2104800000000182</v>
      </c>
      <c r="F755" s="152"/>
      <c r="G755" s="152"/>
      <c r="H755" s="31"/>
    </row>
    <row r="756" spans="1:8" hidden="1" x14ac:dyDescent="0.2">
      <c r="A756" s="217"/>
      <c r="B756" s="217"/>
      <c r="C756" s="221"/>
      <c r="D756" s="217"/>
      <c r="E756" s="152"/>
      <c r="F756" s="152"/>
      <c r="G756" s="152"/>
      <c r="H756" s="31"/>
    </row>
    <row r="757" spans="1:8" hidden="1" x14ac:dyDescent="0.2">
      <c r="A757" s="217"/>
      <c r="B757" s="217"/>
      <c r="C757" s="221"/>
      <c r="D757" s="217"/>
      <c r="E757" s="152"/>
      <c r="F757" s="152"/>
      <c r="G757" s="152"/>
      <c r="H757" s="31"/>
    </row>
    <row r="758" spans="1:8" hidden="1" x14ac:dyDescent="0.2">
      <c r="A758" s="217"/>
      <c r="B758" s="217"/>
      <c r="C758" s="221"/>
      <c r="D758" s="217"/>
      <c r="E758" s="152"/>
      <c r="F758" s="152"/>
      <c r="G758" s="152"/>
      <c r="H758" s="31"/>
    </row>
    <row r="759" spans="1:8" ht="8.25" customHeight="1" x14ac:dyDescent="0.2">
      <c r="A759" s="152"/>
      <c r="B759" s="152"/>
      <c r="C759" s="218"/>
      <c r="D759" s="152"/>
      <c r="E759" s="152"/>
      <c r="F759" s="152"/>
      <c r="G759" s="152"/>
      <c r="H759" s="31"/>
    </row>
    <row r="760" spans="1:8" x14ac:dyDescent="0.2">
      <c r="A760" s="146" t="s">
        <v>146</v>
      </c>
      <c r="B760" s="147"/>
      <c r="C760" s="147"/>
      <c r="D760" s="147"/>
      <c r="E760" s="148"/>
      <c r="F760" s="147"/>
      <c r="G760" s="31"/>
      <c r="H760" s="31"/>
    </row>
    <row r="761" spans="1:8" ht="9" customHeight="1" x14ac:dyDescent="0.2">
      <c r="A761" s="147"/>
      <c r="B761" s="147"/>
      <c r="C761" s="147"/>
      <c r="D761" s="147"/>
      <c r="E761" s="148"/>
      <c r="F761" s="147"/>
      <c r="G761" s="31"/>
      <c r="H761" s="31"/>
    </row>
    <row r="762" spans="1:8" ht="11.25" customHeight="1" x14ac:dyDescent="0.2">
      <c r="A762" s="6" t="s">
        <v>246</v>
      </c>
      <c r="B762" s="150"/>
      <c r="C762" s="151"/>
      <c r="D762" s="150"/>
      <c r="E762" s="150"/>
      <c r="F762" s="150"/>
      <c r="G762" s="152"/>
      <c r="H762" s="31"/>
    </row>
    <row r="763" spans="1:8" ht="6.75" customHeight="1" x14ac:dyDescent="0.2">
      <c r="A763" s="6"/>
      <c r="B763" s="150"/>
      <c r="C763" s="151"/>
      <c r="D763" s="150"/>
      <c r="E763" s="150"/>
      <c r="F763" s="150"/>
      <c r="G763" s="152"/>
      <c r="H763" s="31"/>
    </row>
    <row r="764" spans="1:8" x14ac:dyDescent="0.2">
      <c r="A764" s="150"/>
      <c r="B764" s="150"/>
      <c r="C764" s="150"/>
      <c r="D764" s="150"/>
      <c r="E764" s="150" t="s">
        <v>147</v>
      </c>
      <c r="F764" s="7"/>
      <c r="G764" s="31"/>
      <c r="H764" s="31"/>
    </row>
    <row r="765" spans="1:8" ht="39.75" customHeight="1" x14ac:dyDescent="0.2">
      <c r="A765" s="154" t="s">
        <v>110</v>
      </c>
      <c r="B765" s="154" t="s">
        <v>111</v>
      </c>
      <c r="C765" s="341" t="s">
        <v>247</v>
      </c>
      <c r="D765" s="341" t="s">
        <v>248</v>
      </c>
      <c r="E765" s="341" t="s">
        <v>249</v>
      </c>
      <c r="F765" s="169"/>
      <c r="G765" s="156"/>
      <c r="H765" s="31"/>
    </row>
    <row r="766" spans="1:8" ht="14.25" customHeight="1" x14ac:dyDescent="0.2">
      <c r="A766" s="157">
        <v>1</v>
      </c>
      <c r="B766" s="157">
        <v>2</v>
      </c>
      <c r="C766" s="158">
        <v>3</v>
      </c>
      <c r="D766" s="158">
        <v>4</v>
      </c>
      <c r="E766" s="158">
        <v>5</v>
      </c>
      <c r="F766" s="169"/>
      <c r="G766" s="156"/>
      <c r="H766" s="31"/>
    </row>
    <row r="767" spans="1:8" ht="15" x14ac:dyDescent="0.25">
      <c r="A767" s="159">
        <v>1</v>
      </c>
      <c r="B767" s="95" t="str">
        <f t="shared" ref="B767:B817" si="49">B47</f>
        <v>Agar Malwa</v>
      </c>
      <c r="C767" s="222">
        <v>508.45722099999995</v>
      </c>
      <c r="D767" s="223">
        <v>319.37575698253141</v>
      </c>
      <c r="E767" s="161">
        <f t="shared" ref="E767:E818" si="50">D767/C767</f>
        <v>0.62812709465391081</v>
      </c>
      <c r="F767" s="224"/>
      <c r="G767" s="225"/>
      <c r="H767" s="31"/>
    </row>
    <row r="768" spans="1:8" ht="15" x14ac:dyDescent="0.25">
      <c r="A768" s="159">
        <v>2</v>
      </c>
      <c r="B768" s="95" t="str">
        <f t="shared" si="49"/>
        <v>Anooppur</v>
      </c>
      <c r="C768" s="222">
        <v>1147.7668862</v>
      </c>
      <c r="D768" s="223">
        <v>791.47914164607209</v>
      </c>
      <c r="E768" s="161">
        <f t="shared" si="50"/>
        <v>0.68958178804624937</v>
      </c>
      <c r="F768" s="224"/>
      <c r="G768" s="225"/>
      <c r="H768" s="31"/>
    </row>
    <row r="769" spans="1:8" ht="15" x14ac:dyDescent="0.25">
      <c r="A769" s="159">
        <v>3</v>
      </c>
      <c r="B769" s="95" t="str">
        <f t="shared" si="49"/>
        <v>Alirajpur</v>
      </c>
      <c r="C769" s="222">
        <v>678.38164559999996</v>
      </c>
      <c r="D769" s="223">
        <v>-369.45060232432979</v>
      </c>
      <c r="E769" s="161">
        <f t="shared" si="50"/>
        <v>-0.54460583466636436</v>
      </c>
      <c r="F769" s="224"/>
      <c r="G769" s="225"/>
      <c r="H769" s="31"/>
    </row>
    <row r="770" spans="1:8" ht="15" x14ac:dyDescent="0.25">
      <c r="A770" s="159">
        <v>4</v>
      </c>
      <c r="B770" s="95" t="str">
        <f t="shared" si="49"/>
        <v>Ashoknagar</v>
      </c>
      <c r="C770" s="222">
        <v>558.16976109999996</v>
      </c>
      <c r="D770" s="223">
        <v>-163.2660999311567</v>
      </c>
      <c r="E770" s="161">
        <f t="shared" si="50"/>
        <v>-0.29250258847667393</v>
      </c>
      <c r="F770" s="224"/>
      <c r="G770" s="225"/>
      <c r="H770" s="31"/>
    </row>
    <row r="771" spans="1:8" ht="15" x14ac:dyDescent="0.25">
      <c r="A771" s="159">
        <v>5</v>
      </c>
      <c r="B771" s="95" t="str">
        <f t="shared" si="49"/>
        <v>Badwani</v>
      </c>
      <c r="C771" s="222">
        <v>1481.7801973000001</v>
      </c>
      <c r="D771" s="223">
        <v>80.684355926417339</v>
      </c>
      <c r="E771" s="161">
        <f t="shared" si="50"/>
        <v>5.4450961130021125E-2</v>
      </c>
      <c r="F771" s="224"/>
      <c r="G771" s="225"/>
      <c r="H771" s="31"/>
    </row>
    <row r="772" spans="1:8" ht="15" x14ac:dyDescent="0.25">
      <c r="A772" s="159">
        <v>6</v>
      </c>
      <c r="B772" s="95" t="str">
        <f t="shared" si="49"/>
        <v>Balaghat</v>
      </c>
      <c r="C772" s="222">
        <v>1754.3591385</v>
      </c>
      <c r="D772" s="223">
        <v>-330.72183609530668</v>
      </c>
      <c r="E772" s="161">
        <f t="shared" si="50"/>
        <v>-0.18851432915730024</v>
      </c>
      <c r="F772" s="224"/>
      <c r="G772" s="225"/>
      <c r="H772" s="31"/>
    </row>
    <row r="773" spans="1:8" ht="15" x14ac:dyDescent="0.25">
      <c r="A773" s="159">
        <v>7</v>
      </c>
      <c r="B773" s="95" t="str">
        <f t="shared" si="49"/>
        <v>Betul</v>
      </c>
      <c r="C773" s="160">
        <v>1569.7912888000001</v>
      </c>
      <c r="D773" s="223">
        <v>-35.986912468598916</v>
      </c>
      <c r="E773" s="161">
        <f t="shared" si="50"/>
        <v>-2.2924647833985939E-2</v>
      </c>
      <c r="F773" s="224"/>
      <c r="G773" s="225"/>
      <c r="H773" s="31"/>
    </row>
    <row r="774" spans="1:8" ht="15" x14ac:dyDescent="0.25">
      <c r="A774" s="159">
        <v>8</v>
      </c>
      <c r="B774" s="95" t="str">
        <f t="shared" si="49"/>
        <v>Bhind</v>
      </c>
      <c r="C774" s="222">
        <v>1124.2274763</v>
      </c>
      <c r="D774" s="223">
        <v>53.983815886958183</v>
      </c>
      <c r="E774" s="161">
        <f t="shared" si="50"/>
        <v>4.8018587897021479E-2</v>
      </c>
      <c r="F774" s="224"/>
      <c r="G774" s="225"/>
      <c r="H774" s="31"/>
    </row>
    <row r="775" spans="1:8" ht="15" x14ac:dyDescent="0.25">
      <c r="A775" s="159">
        <v>9</v>
      </c>
      <c r="B775" s="95" t="str">
        <f t="shared" si="49"/>
        <v>Bhopal</v>
      </c>
      <c r="C775" s="222">
        <v>1129.1708683000002</v>
      </c>
      <c r="D775" s="223">
        <v>-92.131472702298964</v>
      </c>
      <c r="E775" s="161">
        <f t="shared" si="50"/>
        <v>-8.1592144544966522E-2</v>
      </c>
      <c r="F775" s="224"/>
      <c r="G775" s="225"/>
      <c r="H775" s="31"/>
    </row>
    <row r="776" spans="1:8" ht="15" x14ac:dyDescent="0.25">
      <c r="A776" s="159">
        <v>10</v>
      </c>
      <c r="B776" s="95" t="str">
        <f t="shared" si="49"/>
        <v>Burhanpur</v>
      </c>
      <c r="C776" s="222">
        <v>672.18305329999998</v>
      </c>
      <c r="D776" s="223">
        <v>11.348415612911893</v>
      </c>
      <c r="E776" s="161">
        <f t="shared" si="50"/>
        <v>1.6882924312355455E-2</v>
      </c>
      <c r="F776" s="224"/>
      <c r="G776" s="225"/>
      <c r="H776" s="31"/>
    </row>
    <row r="777" spans="1:8" ht="15" x14ac:dyDescent="0.25">
      <c r="A777" s="159">
        <v>11</v>
      </c>
      <c r="B777" s="95" t="str">
        <f t="shared" si="49"/>
        <v>Chhatarpur</v>
      </c>
      <c r="C777" s="222">
        <v>1899.0965567000001</v>
      </c>
      <c r="D777" s="223">
        <v>310.07211150293961</v>
      </c>
      <c r="E777" s="161">
        <f t="shared" si="50"/>
        <v>0.16327348412538964</v>
      </c>
      <c r="F777" s="224"/>
      <c r="G777" s="225"/>
      <c r="H777" s="31"/>
    </row>
    <row r="778" spans="1:8" ht="15" x14ac:dyDescent="0.25">
      <c r="A778" s="159">
        <v>12</v>
      </c>
      <c r="B778" s="95" t="str">
        <f t="shared" si="49"/>
        <v>Chhindwara</v>
      </c>
      <c r="C778" s="222">
        <v>1973.2572936000001</v>
      </c>
      <c r="D778" s="223">
        <v>-365.77305975086347</v>
      </c>
      <c r="E778" s="161">
        <f t="shared" si="50"/>
        <v>-0.18536511226245059</v>
      </c>
      <c r="F778" s="224"/>
      <c r="G778" s="225"/>
      <c r="H778" s="31"/>
    </row>
    <row r="779" spans="1:8" ht="15" x14ac:dyDescent="0.25">
      <c r="A779" s="159">
        <v>13</v>
      </c>
      <c r="B779" s="95" t="str">
        <f t="shared" si="49"/>
        <v>Damoh</v>
      </c>
      <c r="C779" s="222">
        <v>1302.557282</v>
      </c>
      <c r="D779" s="223">
        <v>61.079199422640897</v>
      </c>
      <c r="E779" s="161">
        <f t="shared" si="50"/>
        <v>4.6891756905199124E-2</v>
      </c>
      <c r="F779" s="224"/>
      <c r="G779" s="225"/>
      <c r="H779" s="31"/>
    </row>
    <row r="780" spans="1:8" ht="15" x14ac:dyDescent="0.25">
      <c r="A780" s="159">
        <v>14</v>
      </c>
      <c r="B780" s="95" t="str">
        <f t="shared" si="49"/>
        <v>Datia</v>
      </c>
      <c r="C780" s="222">
        <v>594.53670929999998</v>
      </c>
      <c r="D780" s="223">
        <v>235.97773841352733</v>
      </c>
      <c r="E780" s="161">
        <f t="shared" si="50"/>
        <v>0.39691029119356575</v>
      </c>
      <c r="F780" s="224"/>
      <c r="G780" s="225"/>
      <c r="H780" s="31"/>
    </row>
    <row r="781" spans="1:8" ht="15" x14ac:dyDescent="0.25">
      <c r="A781" s="159">
        <v>15</v>
      </c>
      <c r="B781" s="95" t="str">
        <f t="shared" si="49"/>
        <v>Dewas</v>
      </c>
      <c r="C781" s="222">
        <v>1156.9307425000002</v>
      </c>
      <c r="D781" s="223">
        <v>18.594946753758592</v>
      </c>
      <c r="E781" s="161">
        <f t="shared" si="50"/>
        <v>1.6072653332365388E-2</v>
      </c>
      <c r="F781" s="224"/>
      <c r="G781" s="225"/>
      <c r="H781" s="31"/>
    </row>
    <row r="782" spans="1:8" ht="15" x14ac:dyDescent="0.25">
      <c r="A782" s="159">
        <v>16</v>
      </c>
      <c r="B782" s="95" t="str">
        <f t="shared" si="49"/>
        <v>Dhar</v>
      </c>
      <c r="C782" s="222">
        <v>1845.0758524</v>
      </c>
      <c r="D782" s="223">
        <v>-18.363353790129224</v>
      </c>
      <c r="E782" s="161">
        <f t="shared" si="50"/>
        <v>-9.9526281080763793E-3</v>
      </c>
      <c r="F782" s="224"/>
      <c r="G782" s="225"/>
      <c r="H782" s="31"/>
    </row>
    <row r="783" spans="1:8" ht="15" x14ac:dyDescent="0.25">
      <c r="A783" s="159">
        <v>17</v>
      </c>
      <c r="B783" s="95" t="str">
        <f t="shared" si="49"/>
        <v>Dindori</v>
      </c>
      <c r="C783" s="222">
        <v>1036.2914927000002</v>
      </c>
      <c r="D783" s="223">
        <v>-54.244100363476065</v>
      </c>
      <c r="E783" s="161">
        <f t="shared" si="50"/>
        <v>-5.2344442413732511E-2</v>
      </c>
      <c r="F783" s="224"/>
      <c r="G783" s="225"/>
      <c r="H783" s="31"/>
    </row>
    <row r="784" spans="1:8" ht="15" x14ac:dyDescent="0.25">
      <c r="A784" s="159">
        <v>18</v>
      </c>
      <c r="B784" s="95" t="str">
        <f t="shared" si="49"/>
        <v>Guna</v>
      </c>
      <c r="C784" s="222">
        <v>1052.1020807999998</v>
      </c>
      <c r="D784" s="223">
        <v>152.13704240299737</v>
      </c>
      <c r="E784" s="161">
        <f t="shared" si="50"/>
        <v>0.14460292891666468</v>
      </c>
      <c r="F784" s="224"/>
      <c r="G784" s="225"/>
      <c r="H784" s="31"/>
    </row>
    <row r="785" spans="1:8" ht="15" x14ac:dyDescent="0.25">
      <c r="A785" s="159">
        <v>19</v>
      </c>
      <c r="B785" s="95" t="str">
        <f t="shared" si="49"/>
        <v>Gwalior</v>
      </c>
      <c r="C785" s="222">
        <v>997.72592989999998</v>
      </c>
      <c r="D785" s="223">
        <v>-77.997568313480002</v>
      </c>
      <c r="E785" s="161">
        <f t="shared" si="50"/>
        <v>-7.8175344527026111E-2</v>
      </c>
      <c r="F785" s="224"/>
      <c r="G785" s="225"/>
      <c r="H785" s="31"/>
    </row>
    <row r="786" spans="1:8" ht="15" x14ac:dyDescent="0.25">
      <c r="A786" s="159">
        <v>20</v>
      </c>
      <c r="B786" s="95" t="str">
        <f t="shared" si="49"/>
        <v>Harda</v>
      </c>
      <c r="C786" s="222">
        <v>450.31423580000001</v>
      </c>
      <c r="D786" s="223">
        <v>70.72954256692438</v>
      </c>
      <c r="E786" s="161">
        <f t="shared" si="50"/>
        <v>0.15706708103791281</v>
      </c>
      <c r="F786" s="224"/>
      <c r="G786" s="225"/>
      <c r="H786" s="31"/>
    </row>
    <row r="787" spans="1:8" ht="15" x14ac:dyDescent="0.25">
      <c r="A787" s="159">
        <v>21</v>
      </c>
      <c r="B787" s="95" t="str">
        <f t="shared" si="49"/>
        <v>Hoshangabad</v>
      </c>
      <c r="C787" s="222">
        <v>821.83706430000007</v>
      </c>
      <c r="D787" s="223">
        <v>157.11513645266626</v>
      </c>
      <c r="E787" s="161">
        <f t="shared" si="50"/>
        <v>0.19117553013563476</v>
      </c>
      <c r="F787" s="224"/>
      <c r="G787" s="225"/>
      <c r="H787" s="31"/>
    </row>
    <row r="788" spans="1:8" ht="15" x14ac:dyDescent="0.25">
      <c r="A788" s="159">
        <v>22</v>
      </c>
      <c r="B788" s="95" t="str">
        <f t="shared" si="49"/>
        <v>Indore</v>
      </c>
      <c r="C788" s="222">
        <v>1158.5010984999999</v>
      </c>
      <c r="D788" s="223">
        <v>-285.43071611017808</v>
      </c>
      <c r="E788" s="161">
        <f t="shared" si="50"/>
        <v>-0.24637932279887095</v>
      </c>
      <c r="F788" s="224"/>
      <c r="G788" s="225"/>
      <c r="H788" s="31"/>
    </row>
    <row r="789" spans="1:8" ht="15" x14ac:dyDescent="0.25">
      <c r="A789" s="159">
        <v>23</v>
      </c>
      <c r="B789" s="95" t="str">
        <f t="shared" si="49"/>
        <v>Jabalpur</v>
      </c>
      <c r="C789" s="222">
        <v>1454.5335764000001</v>
      </c>
      <c r="D789" s="223">
        <v>226.56609179651593</v>
      </c>
      <c r="E789" s="161">
        <f t="shared" si="50"/>
        <v>0.15576546012589931</v>
      </c>
      <c r="F789" s="224"/>
      <c r="G789" s="225"/>
      <c r="H789" s="31"/>
    </row>
    <row r="790" spans="1:8" ht="15" x14ac:dyDescent="0.25">
      <c r="A790" s="159">
        <v>24</v>
      </c>
      <c r="B790" s="95" t="str">
        <f t="shared" si="49"/>
        <v>Jhabua</v>
      </c>
      <c r="C790" s="222">
        <v>1630.1369176000001</v>
      </c>
      <c r="D790" s="223">
        <v>1275.5891290033342</v>
      </c>
      <c r="E790" s="161">
        <f t="shared" si="50"/>
        <v>0.78250428858536891</v>
      </c>
      <c r="F790" s="224"/>
      <c r="G790" s="225"/>
      <c r="H790" s="31"/>
    </row>
    <row r="791" spans="1:8" ht="15" x14ac:dyDescent="0.25">
      <c r="A791" s="159">
        <v>25</v>
      </c>
      <c r="B791" s="95" t="str">
        <f t="shared" si="49"/>
        <v>Katni</v>
      </c>
      <c r="C791" s="222">
        <v>1279.1194054000002</v>
      </c>
      <c r="D791" s="223">
        <v>98.089610044451916</v>
      </c>
      <c r="E791" s="161">
        <f t="shared" si="50"/>
        <v>7.6685264589335028E-2</v>
      </c>
      <c r="F791" s="224"/>
      <c r="G791" s="225"/>
      <c r="H791" s="31"/>
    </row>
    <row r="792" spans="1:8" ht="15" x14ac:dyDescent="0.25">
      <c r="A792" s="159">
        <v>26</v>
      </c>
      <c r="B792" s="95" t="str">
        <f t="shared" si="49"/>
        <v>Khandwa</v>
      </c>
      <c r="C792" s="222">
        <v>1259.1728958000001</v>
      </c>
      <c r="D792" s="223">
        <v>1344.9286650439631</v>
      </c>
      <c r="E792" s="161">
        <f t="shared" si="50"/>
        <v>1.0681048405107856</v>
      </c>
      <c r="F792" s="224"/>
      <c r="G792" s="225"/>
      <c r="H792" s="31"/>
    </row>
    <row r="793" spans="1:8" ht="15" x14ac:dyDescent="0.25">
      <c r="A793" s="159">
        <v>27</v>
      </c>
      <c r="B793" s="95" t="str">
        <f t="shared" si="49"/>
        <v>Khargone</v>
      </c>
      <c r="C793" s="222">
        <v>1609.9845217000002</v>
      </c>
      <c r="D793" s="223">
        <v>176.76715706460169</v>
      </c>
      <c r="E793" s="161">
        <f t="shared" si="50"/>
        <v>0.10979432080374991</v>
      </c>
      <c r="F793" s="224"/>
      <c r="G793" s="225"/>
      <c r="H793" s="31"/>
    </row>
    <row r="794" spans="1:8" ht="15" x14ac:dyDescent="0.25">
      <c r="A794" s="159">
        <v>28</v>
      </c>
      <c r="B794" s="95" t="str">
        <f t="shared" si="49"/>
        <v>Mandla</v>
      </c>
      <c r="C794" s="222">
        <v>1283.5382609000001</v>
      </c>
      <c r="D794" s="223">
        <v>217.21538599289823</v>
      </c>
      <c r="E794" s="161">
        <f t="shared" si="50"/>
        <v>0.16923171876511861</v>
      </c>
      <c r="F794" s="224"/>
      <c r="G794" s="225"/>
      <c r="H794" s="31"/>
    </row>
    <row r="795" spans="1:8" ht="15" x14ac:dyDescent="0.25">
      <c r="A795" s="159">
        <v>29</v>
      </c>
      <c r="B795" s="95" t="str">
        <f t="shared" si="49"/>
        <v>Mandsaur</v>
      </c>
      <c r="C795" s="222">
        <v>853.8436193</v>
      </c>
      <c r="D795" s="223">
        <v>137.06891667995455</v>
      </c>
      <c r="E795" s="161">
        <f t="shared" si="50"/>
        <v>0.16053164019932209</v>
      </c>
      <c r="F795" s="224"/>
      <c r="G795" s="225"/>
      <c r="H795" s="31"/>
    </row>
    <row r="796" spans="1:8" ht="15" x14ac:dyDescent="0.25">
      <c r="A796" s="159">
        <v>30</v>
      </c>
      <c r="B796" s="95" t="str">
        <f t="shared" si="49"/>
        <v>Morena</v>
      </c>
      <c r="C796" s="222">
        <v>1514.2822408000002</v>
      </c>
      <c r="D796" s="223">
        <v>87.099749212415446</v>
      </c>
      <c r="E796" s="161">
        <f t="shared" si="50"/>
        <v>5.7518834247438817E-2</v>
      </c>
      <c r="F796" s="224"/>
      <c r="G796" s="225"/>
      <c r="H796" s="31"/>
    </row>
    <row r="797" spans="1:8" ht="15" x14ac:dyDescent="0.25">
      <c r="A797" s="159">
        <v>31</v>
      </c>
      <c r="B797" s="95" t="str">
        <f t="shared" si="49"/>
        <v>Narsinghpur</v>
      </c>
      <c r="C797" s="222">
        <v>758.61218439999993</v>
      </c>
      <c r="D797" s="223">
        <v>306.14770521090531</v>
      </c>
      <c r="E797" s="161">
        <f t="shared" si="50"/>
        <v>0.40356286322113721</v>
      </c>
      <c r="F797" s="224"/>
      <c r="G797" s="225"/>
      <c r="H797" s="31"/>
    </row>
    <row r="798" spans="1:8" ht="15" x14ac:dyDescent="0.25">
      <c r="A798" s="159">
        <v>32</v>
      </c>
      <c r="B798" s="95" t="str">
        <f t="shared" si="49"/>
        <v>Neemuch</v>
      </c>
      <c r="C798" s="222">
        <v>619.77442210000004</v>
      </c>
      <c r="D798" s="223">
        <v>217.68345995206872</v>
      </c>
      <c r="E798" s="161">
        <f t="shared" si="50"/>
        <v>0.35123014469439606</v>
      </c>
      <c r="F798" s="224"/>
      <c r="G798" s="225"/>
      <c r="H798" s="31"/>
    </row>
    <row r="799" spans="1:8" ht="15" x14ac:dyDescent="0.25">
      <c r="A799" s="159">
        <v>33</v>
      </c>
      <c r="B799" s="95" t="str">
        <f t="shared" si="49"/>
        <v>Panna</v>
      </c>
      <c r="C799" s="222">
        <v>1293.7065087999999</v>
      </c>
      <c r="D799" s="223">
        <v>68.14106810920731</v>
      </c>
      <c r="E799" s="161">
        <f t="shared" si="50"/>
        <v>5.2671195240729482E-2</v>
      </c>
      <c r="F799" s="224"/>
      <c r="G799" s="225"/>
      <c r="H799" s="31"/>
    </row>
    <row r="800" spans="1:8" ht="15" x14ac:dyDescent="0.25">
      <c r="A800" s="159">
        <v>34</v>
      </c>
      <c r="B800" s="95" t="str">
        <f t="shared" si="49"/>
        <v>Raisen</v>
      </c>
      <c r="C800" s="222">
        <v>1344.0913666000001</v>
      </c>
      <c r="D800" s="223">
        <v>-58.865274012377796</v>
      </c>
      <c r="E800" s="161">
        <f t="shared" si="50"/>
        <v>-4.3795589701080211E-2</v>
      </c>
      <c r="F800" s="224"/>
      <c r="G800" s="225"/>
      <c r="H800" s="31"/>
    </row>
    <row r="801" spans="1:8" ht="15" x14ac:dyDescent="0.25">
      <c r="A801" s="159">
        <v>35</v>
      </c>
      <c r="B801" s="95" t="str">
        <f t="shared" si="49"/>
        <v>Rajgarh</v>
      </c>
      <c r="C801" s="222">
        <v>1373.7939847</v>
      </c>
      <c r="D801" s="223">
        <v>257.23993050123806</v>
      </c>
      <c r="E801" s="161">
        <f t="shared" si="50"/>
        <v>0.18724782126441791</v>
      </c>
      <c r="F801" s="224"/>
      <c r="G801" s="225"/>
      <c r="H801" s="31"/>
    </row>
    <row r="802" spans="1:8" ht="15" x14ac:dyDescent="0.25">
      <c r="A802" s="159">
        <v>36</v>
      </c>
      <c r="B802" s="95" t="str">
        <f t="shared" si="49"/>
        <v>Ratlam</v>
      </c>
      <c r="C802" s="222">
        <v>931.05966210000008</v>
      </c>
      <c r="D802" s="223">
        <v>115.16673808137855</v>
      </c>
      <c r="E802" s="161">
        <f t="shared" si="50"/>
        <v>0.12369426232215945</v>
      </c>
      <c r="F802" s="224"/>
      <c r="G802" s="225"/>
      <c r="H802" s="31"/>
    </row>
    <row r="803" spans="1:8" ht="15" x14ac:dyDescent="0.25">
      <c r="A803" s="159">
        <v>37</v>
      </c>
      <c r="B803" s="95" t="str">
        <f t="shared" si="49"/>
        <v>Rewa</v>
      </c>
      <c r="C803" s="222">
        <v>1864.2325930000002</v>
      </c>
      <c r="D803" s="223">
        <v>-75.582127116983543</v>
      </c>
      <c r="E803" s="161">
        <f t="shared" si="50"/>
        <v>-4.0543292398591564E-2</v>
      </c>
      <c r="F803" s="224"/>
      <c r="G803" s="225"/>
      <c r="H803" s="31"/>
    </row>
    <row r="804" spans="1:8" ht="15" x14ac:dyDescent="0.25">
      <c r="A804" s="159">
        <v>38</v>
      </c>
      <c r="B804" s="95" t="str">
        <f t="shared" si="49"/>
        <v>Sagar</v>
      </c>
      <c r="C804" s="222">
        <v>2122.8893736</v>
      </c>
      <c r="D804" s="223">
        <v>-435.66595716447205</v>
      </c>
      <c r="E804" s="161">
        <f t="shared" si="50"/>
        <v>-0.2052231089299151</v>
      </c>
      <c r="F804" s="224"/>
      <c r="G804" s="225"/>
      <c r="H804" s="31"/>
    </row>
    <row r="805" spans="1:8" ht="15" x14ac:dyDescent="0.25">
      <c r="A805" s="159">
        <v>39</v>
      </c>
      <c r="B805" s="95" t="str">
        <f t="shared" si="49"/>
        <v>Satna</v>
      </c>
      <c r="C805" s="222">
        <v>1817.5021266000001</v>
      </c>
      <c r="D805" s="223">
        <v>522.60118445578473</v>
      </c>
      <c r="E805" s="161">
        <f t="shared" si="50"/>
        <v>0.2875381419406724</v>
      </c>
      <c r="F805" s="224"/>
      <c r="G805" s="225"/>
      <c r="H805" s="31"/>
    </row>
    <row r="806" spans="1:8" ht="15" x14ac:dyDescent="0.25">
      <c r="A806" s="159">
        <v>40</v>
      </c>
      <c r="B806" s="95" t="str">
        <f t="shared" si="49"/>
        <v>Sehore</v>
      </c>
      <c r="C806" s="222">
        <v>1084.0080949000001</v>
      </c>
      <c r="D806" s="223">
        <v>34.343573033905869</v>
      </c>
      <c r="E806" s="161">
        <f t="shared" si="50"/>
        <v>3.1682026357076301E-2</v>
      </c>
      <c r="F806" s="224"/>
      <c r="G806" s="225"/>
      <c r="H806" s="31"/>
    </row>
    <row r="807" spans="1:8" ht="15" x14ac:dyDescent="0.25">
      <c r="A807" s="159">
        <v>41</v>
      </c>
      <c r="B807" s="95" t="str">
        <f t="shared" si="49"/>
        <v>Seoni</v>
      </c>
      <c r="C807" s="222">
        <v>1296.4914084000002</v>
      </c>
      <c r="D807" s="223">
        <v>-379.46296265147498</v>
      </c>
      <c r="E807" s="161">
        <f t="shared" si="50"/>
        <v>-0.29268451776303722</v>
      </c>
      <c r="F807" s="224"/>
      <c r="G807" s="225"/>
      <c r="H807" s="31"/>
    </row>
    <row r="808" spans="1:8" ht="15" x14ac:dyDescent="0.25">
      <c r="A808" s="159">
        <v>42</v>
      </c>
      <c r="B808" s="95" t="str">
        <f t="shared" si="49"/>
        <v>Shahdol</v>
      </c>
      <c r="C808" s="222">
        <v>1169.2115241000001</v>
      </c>
      <c r="D808" s="223">
        <v>15.6120498127259</v>
      </c>
      <c r="E808" s="161">
        <f t="shared" si="50"/>
        <v>1.3352630803689064E-2</v>
      </c>
      <c r="F808" s="224"/>
      <c r="G808" s="225"/>
      <c r="H808" s="31"/>
    </row>
    <row r="809" spans="1:8" ht="15" x14ac:dyDescent="0.25">
      <c r="A809" s="159">
        <v>43</v>
      </c>
      <c r="B809" s="95" t="str">
        <f t="shared" si="49"/>
        <v>Shajapur</v>
      </c>
      <c r="C809" s="222">
        <v>535.53829459999997</v>
      </c>
      <c r="D809" s="223">
        <v>260.79949250627385</v>
      </c>
      <c r="E809" s="161">
        <f t="shared" si="50"/>
        <v>0.48698570230363852</v>
      </c>
      <c r="F809" s="224"/>
      <c r="G809" s="225"/>
      <c r="H809" s="31"/>
    </row>
    <row r="810" spans="1:8" ht="15" x14ac:dyDescent="0.25">
      <c r="A810" s="159">
        <v>44</v>
      </c>
      <c r="B810" s="95" t="str">
        <f t="shared" si="49"/>
        <v>Sheopur</v>
      </c>
      <c r="C810" s="222">
        <v>768.33311220000007</v>
      </c>
      <c r="D810" s="223">
        <v>96.086997515487667</v>
      </c>
      <c r="E810" s="161">
        <f t="shared" si="50"/>
        <v>0.12505903492868839</v>
      </c>
      <c r="F810" s="224"/>
      <c r="G810" s="225"/>
      <c r="H810" s="31"/>
    </row>
    <row r="811" spans="1:8" ht="15" x14ac:dyDescent="0.25">
      <c r="A811" s="159">
        <v>45</v>
      </c>
      <c r="B811" s="95" t="str">
        <f t="shared" si="49"/>
        <v>Shivpuri</v>
      </c>
      <c r="C811" s="222">
        <v>1845.1730477000001</v>
      </c>
      <c r="D811" s="223">
        <v>400.67153085547733</v>
      </c>
      <c r="E811" s="161">
        <f t="shared" si="50"/>
        <v>0.21714577467675056</v>
      </c>
      <c r="F811" s="224"/>
      <c r="G811" s="225"/>
      <c r="H811" s="31"/>
    </row>
    <row r="812" spans="1:8" ht="15" x14ac:dyDescent="0.25">
      <c r="A812" s="159">
        <v>46</v>
      </c>
      <c r="B812" s="95" t="str">
        <f t="shared" si="49"/>
        <v>Sidhi</v>
      </c>
      <c r="C812" s="222">
        <v>1560.0558768999999</v>
      </c>
      <c r="D812" s="223">
        <v>562.09546971371208</v>
      </c>
      <c r="E812" s="161">
        <f t="shared" si="50"/>
        <v>0.36030470320759067</v>
      </c>
      <c r="F812" s="224"/>
      <c r="G812" s="225"/>
      <c r="H812" s="31"/>
    </row>
    <row r="813" spans="1:8" ht="15" x14ac:dyDescent="0.25">
      <c r="A813" s="159">
        <v>47</v>
      </c>
      <c r="B813" s="95" t="str">
        <f t="shared" si="49"/>
        <v>Singroli</v>
      </c>
      <c r="C813" s="222">
        <v>1440.6017687000001</v>
      </c>
      <c r="D813" s="223">
        <v>521.44484980657876</v>
      </c>
      <c r="E813" s="161">
        <f t="shared" si="50"/>
        <v>0.36196321643914886</v>
      </c>
      <c r="F813" s="224"/>
      <c r="G813" s="225"/>
      <c r="H813" s="31"/>
    </row>
    <row r="814" spans="1:8" ht="15" x14ac:dyDescent="0.25">
      <c r="A814" s="159">
        <v>48</v>
      </c>
      <c r="B814" s="95" t="str">
        <f t="shared" si="49"/>
        <v>Tikamgarh</v>
      </c>
      <c r="C814" s="222">
        <v>1725.1053775999999</v>
      </c>
      <c r="D814" s="223">
        <v>203.64620481647432</v>
      </c>
      <c r="E814" s="161">
        <f t="shared" si="50"/>
        <v>0.118048559502951</v>
      </c>
      <c r="F814" s="224"/>
      <c r="G814" s="225"/>
      <c r="H814" s="31"/>
    </row>
    <row r="815" spans="1:8" ht="15" x14ac:dyDescent="0.25">
      <c r="A815" s="159">
        <v>49</v>
      </c>
      <c r="B815" s="95" t="str">
        <f t="shared" si="49"/>
        <v>Ujjain</v>
      </c>
      <c r="C815" s="222">
        <v>1118.0450068999999</v>
      </c>
      <c r="D815" s="223">
        <v>529.75624717687253</v>
      </c>
      <c r="E815" s="161">
        <f t="shared" si="50"/>
        <v>0.47382372257600447</v>
      </c>
      <c r="F815" s="224"/>
      <c r="G815" s="225"/>
      <c r="H815" s="31"/>
    </row>
    <row r="816" spans="1:8" ht="15" x14ac:dyDescent="0.25">
      <c r="A816" s="159">
        <v>50</v>
      </c>
      <c r="B816" s="95" t="str">
        <f t="shared" si="49"/>
        <v>Umaria</v>
      </c>
      <c r="C816" s="222">
        <v>729.86225809999996</v>
      </c>
      <c r="D816" s="223">
        <v>270.89621943760244</v>
      </c>
      <c r="E816" s="161">
        <f t="shared" si="50"/>
        <v>0.37116074496413592</v>
      </c>
      <c r="F816" s="224"/>
      <c r="G816" s="225"/>
      <c r="H816" s="31"/>
    </row>
    <row r="817" spans="1:8" ht="15" x14ac:dyDescent="0.25">
      <c r="A817" s="159">
        <v>51</v>
      </c>
      <c r="B817" s="95" t="str">
        <f t="shared" si="49"/>
        <v>Vidisha</v>
      </c>
      <c r="C817" s="222">
        <v>1516.4517228</v>
      </c>
      <c r="D817" s="223">
        <v>445.95309505415372</v>
      </c>
      <c r="E817" s="161">
        <f>D817/C817</f>
        <v>0.29407668463770081</v>
      </c>
      <c r="F817" s="224"/>
      <c r="G817" s="225"/>
      <c r="H817" s="31"/>
    </row>
    <row r="818" spans="1:8" x14ac:dyDescent="0.2">
      <c r="A818" s="185"/>
      <c r="B818" s="76" t="s">
        <v>14</v>
      </c>
      <c r="C818" s="166">
        <f>SUM(C767:C817)</f>
        <v>62711.6650276</v>
      </c>
      <c r="D818" s="166">
        <f>SUM(D767:D817)</f>
        <v>7911.2456816532012</v>
      </c>
      <c r="E818" s="167">
        <f t="shared" si="50"/>
        <v>0.12615269708070082</v>
      </c>
      <c r="F818" s="172"/>
      <c r="G818" s="226"/>
      <c r="H818" s="31"/>
    </row>
    <row r="819" spans="1:8" x14ac:dyDescent="0.2">
      <c r="A819" s="227"/>
      <c r="B819" s="228"/>
      <c r="C819" s="229"/>
      <c r="D819" s="229"/>
      <c r="E819" s="230"/>
      <c r="F819" s="168"/>
      <c r="G819" s="226"/>
      <c r="H819" s="31"/>
    </row>
    <row r="820" spans="1:8" x14ac:dyDescent="0.2">
      <c r="A820" s="6" t="s">
        <v>250</v>
      </c>
      <c r="B820" s="150"/>
      <c r="C820" s="151"/>
      <c r="D820" s="150"/>
      <c r="E820" s="150"/>
      <c r="F820" s="150"/>
      <c r="G820" s="224"/>
      <c r="H820" s="31"/>
    </row>
    <row r="821" spans="1:8" x14ac:dyDescent="0.2">
      <c r="A821" s="150"/>
      <c r="B821" s="150"/>
      <c r="C821" s="150"/>
      <c r="D821" s="150"/>
      <c r="E821" s="150" t="s">
        <v>147</v>
      </c>
      <c r="F821" s="7"/>
      <c r="G821" s="7"/>
      <c r="H821" s="31"/>
    </row>
    <row r="822" spans="1:8" ht="51" customHeight="1" x14ac:dyDescent="0.2">
      <c r="A822" s="154" t="s">
        <v>110</v>
      </c>
      <c r="B822" s="154" t="s">
        <v>111</v>
      </c>
      <c r="C822" s="49" t="str">
        <f>C765</f>
        <v>Allocation for 2020-21</v>
      </c>
      <c r="D822" s="49" t="s">
        <v>286</v>
      </c>
      <c r="E822" s="49" t="s">
        <v>113</v>
      </c>
      <c r="F822" s="169"/>
      <c r="G822" s="170"/>
      <c r="H822" s="31"/>
    </row>
    <row r="823" spans="1:8" ht="12" customHeight="1" x14ac:dyDescent="0.2">
      <c r="A823" s="157">
        <v>1</v>
      </c>
      <c r="B823" s="157">
        <v>2</v>
      </c>
      <c r="C823" s="158">
        <v>3</v>
      </c>
      <c r="D823" s="158">
        <v>4</v>
      </c>
      <c r="E823" s="158">
        <v>5</v>
      </c>
      <c r="F823" s="169"/>
      <c r="G823" s="170"/>
      <c r="H823" s="31"/>
    </row>
    <row r="824" spans="1:8" ht="12.75" customHeight="1" x14ac:dyDescent="0.25">
      <c r="A824" s="159">
        <v>1</v>
      </c>
      <c r="B824" s="95" t="str">
        <f t="shared" ref="B824:B874" si="51">B47</f>
        <v>Agar Malwa</v>
      </c>
      <c r="C824" s="222">
        <f t="shared" ref="C824:C874" si="52">C767</f>
        <v>508.45722099999995</v>
      </c>
      <c r="D824" s="160">
        <f t="shared" ref="D824:D874" si="53">D891+E891-D954</f>
        <v>306.28638691230185</v>
      </c>
      <c r="E824" s="231">
        <f t="shared" ref="E824:E875" si="54">D824/C824</f>
        <v>0.60238378817773119</v>
      </c>
      <c r="F824" s="224"/>
      <c r="G824" s="232"/>
      <c r="H824" s="31"/>
    </row>
    <row r="825" spans="1:8" ht="12.75" customHeight="1" x14ac:dyDescent="0.25">
      <c r="A825" s="159">
        <v>2</v>
      </c>
      <c r="B825" s="95" t="str">
        <f t="shared" si="51"/>
        <v>Anooppur</v>
      </c>
      <c r="C825" s="222">
        <f t="shared" si="52"/>
        <v>1147.7668862</v>
      </c>
      <c r="D825" s="160">
        <f t="shared" si="53"/>
        <v>580.01888642616836</v>
      </c>
      <c r="E825" s="231">
        <f t="shared" si="54"/>
        <v>0.50534554829899425</v>
      </c>
      <c r="F825" s="224"/>
      <c r="G825" s="232"/>
      <c r="H825" s="31"/>
    </row>
    <row r="826" spans="1:8" ht="12.75" customHeight="1" x14ac:dyDescent="0.25">
      <c r="A826" s="159">
        <v>3</v>
      </c>
      <c r="B826" s="95" t="str">
        <f t="shared" si="51"/>
        <v>Alirajpur</v>
      </c>
      <c r="C826" s="222">
        <f t="shared" si="52"/>
        <v>678.38164559999996</v>
      </c>
      <c r="D826" s="160">
        <f t="shared" si="53"/>
        <v>-475.41713056906525</v>
      </c>
      <c r="E826" s="231">
        <f t="shared" si="54"/>
        <v>-0.70081072159400604</v>
      </c>
      <c r="F826" s="224"/>
      <c r="G826" s="232"/>
      <c r="H826" s="31"/>
    </row>
    <row r="827" spans="1:8" ht="12.75" customHeight="1" x14ac:dyDescent="0.25">
      <c r="A827" s="159">
        <v>4</v>
      </c>
      <c r="B827" s="95" t="str">
        <f t="shared" si="51"/>
        <v>Ashoknagar</v>
      </c>
      <c r="C827" s="222">
        <f t="shared" si="52"/>
        <v>558.16976109999996</v>
      </c>
      <c r="D827" s="160">
        <f t="shared" si="53"/>
        <v>-270.63706578950843</v>
      </c>
      <c r="E827" s="231">
        <f t="shared" si="54"/>
        <v>-0.48486515151977561</v>
      </c>
      <c r="F827" s="224"/>
      <c r="G827" s="232"/>
      <c r="H827" s="31"/>
    </row>
    <row r="828" spans="1:8" ht="12.75" customHeight="1" x14ac:dyDescent="0.25">
      <c r="A828" s="159">
        <v>5</v>
      </c>
      <c r="B828" s="95" t="str">
        <f t="shared" si="51"/>
        <v>Badwani</v>
      </c>
      <c r="C828" s="222">
        <f t="shared" si="52"/>
        <v>1481.7801973000001</v>
      </c>
      <c r="D828" s="160">
        <f t="shared" si="53"/>
        <v>-146.99311997132656</v>
      </c>
      <c r="E828" s="231">
        <f t="shared" si="54"/>
        <v>-9.9200353898079838E-2</v>
      </c>
      <c r="F828" s="224"/>
      <c r="G828" s="232"/>
      <c r="H828" s="31"/>
    </row>
    <row r="829" spans="1:8" ht="12.75" customHeight="1" x14ac:dyDescent="0.25">
      <c r="A829" s="159">
        <v>6</v>
      </c>
      <c r="B829" s="95" t="str">
        <f t="shared" si="51"/>
        <v>Balaghat</v>
      </c>
      <c r="C829" s="160">
        <f t="shared" si="52"/>
        <v>1754.3591385</v>
      </c>
      <c r="D829" s="160">
        <f t="shared" si="53"/>
        <v>-466.24022889496212</v>
      </c>
      <c r="E829" s="231">
        <f t="shared" si="54"/>
        <v>-0.26576099423610811</v>
      </c>
      <c r="F829" s="224"/>
      <c r="G829" s="232"/>
      <c r="H829" s="31"/>
    </row>
    <row r="830" spans="1:8" ht="12.75" customHeight="1" x14ac:dyDescent="0.25">
      <c r="A830" s="159">
        <v>7</v>
      </c>
      <c r="B830" s="95" t="str">
        <f t="shared" si="51"/>
        <v>Betul</v>
      </c>
      <c r="C830" s="222">
        <f t="shared" si="52"/>
        <v>1569.7912888000001</v>
      </c>
      <c r="D830" s="160">
        <f t="shared" si="53"/>
        <v>-265.00770352189954</v>
      </c>
      <c r="E830" s="231">
        <f t="shared" si="54"/>
        <v>-0.16881715767736238</v>
      </c>
      <c r="F830" s="224"/>
      <c r="G830" s="232"/>
      <c r="H830" s="31"/>
    </row>
    <row r="831" spans="1:8" ht="12.75" customHeight="1" x14ac:dyDescent="0.25">
      <c r="A831" s="159">
        <v>8</v>
      </c>
      <c r="B831" s="95" t="str">
        <f t="shared" si="51"/>
        <v>Bhind</v>
      </c>
      <c r="C831" s="222">
        <f t="shared" si="52"/>
        <v>1124.2274763</v>
      </c>
      <c r="D831" s="160">
        <f t="shared" si="53"/>
        <v>88.244672618035736</v>
      </c>
      <c r="E831" s="231">
        <f t="shared" si="54"/>
        <v>7.8493609592661884E-2</v>
      </c>
      <c r="F831" s="224"/>
      <c r="G831" s="232"/>
      <c r="H831" s="31"/>
    </row>
    <row r="832" spans="1:8" ht="12.75" customHeight="1" x14ac:dyDescent="0.25">
      <c r="A832" s="159">
        <v>9</v>
      </c>
      <c r="B832" s="95" t="str">
        <f t="shared" si="51"/>
        <v>Bhopal</v>
      </c>
      <c r="C832" s="222">
        <f t="shared" si="52"/>
        <v>1129.1708683000002</v>
      </c>
      <c r="D832" s="160">
        <f t="shared" si="53"/>
        <v>-117.04746826903136</v>
      </c>
      <c r="E832" s="231">
        <f t="shared" si="54"/>
        <v>-0.10365788877041235</v>
      </c>
      <c r="F832" s="224"/>
      <c r="G832" s="232"/>
      <c r="H832" s="31"/>
    </row>
    <row r="833" spans="1:8" ht="12.75" customHeight="1" x14ac:dyDescent="0.25">
      <c r="A833" s="159">
        <v>10</v>
      </c>
      <c r="B833" s="95" t="str">
        <f t="shared" si="51"/>
        <v>Burhanpur</v>
      </c>
      <c r="C833" s="222">
        <f t="shared" si="52"/>
        <v>672.18305329999998</v>
      </c>
      <c r="D833" s="160">
        <f t="shared" si="53"/>
        <v>-111.83530246275342</v>
      </c>
      <c r="E833" s="231">
        <f t="shared" si="54"/>
        <v>-0.16637626002874034</v>
      </c>
      <c r="F833" s="224"/>
      <c r="G833" s="348"/>
      <c r="H833" s="31"/>
    </row>
    <row r="834" spans="1:8" ht="12.75" customHeight="1" x14ac:dyDescent="0.25">
      <c r="A834" s="159">
        <v>11</v>
      </c>
      <c r="B834" s="95" t="str">
        <f t="shared" si="51"/>
        <v>Chhatarpur</v>
      </c>
      <c r="C834" s="222">
        <f t="shared" si="52"/>
        <v>1899.0965567000001</v>
      </c>
      <c r="D834" s="160">
        <f t="shared" si="53"/>
        <v>-35.824212991100467</v>
      </c>
      <c r="E834" s="231">
        <f t="shared" si="54"/>
        <v>-1.8863818621919395E-2</v>
      </c>
      <c r="F834" s="224"/>
      <c r="G834" s="232"/>
      <c r="H834" s="31"/>
    </row>
    <row r="835" spans="1:8" ht="12.75" customHeight="1" x14ac:dyDescent="0.25">
      <c r="A835" s="159">
        <v>12</v>
      </c>
      <c r="B835" s="95" t="str">
        <f t="shared" si="51"/>
        <v>Chhindwara</v>
      </c>
      <c r="C835" s="222">
        <f t="shared" si="52"/>
        <v>1973.2572936000001</v>
      </c>
      <c r="D835" s="160">
        <f t="shared" si="53"/>
        <v>-692.56598041758275</v>
      </c>
      <c r="E835" s="231">
        <f t="shared" si="54"/>
        <v>-0.35097601446290316</v>
      </c>
      <c r="F835" s="224"/>
      <c r="G835" s="232"/>
      <c r="H835" s="31"/>
    </row>
    <row r="836" spans="1:8" ht="12.75" customHeight="1" x14ac:dyDescent="0.25">
      <c r="A836" s="159">
        <v>13</v>
      </c>
      <c r="B836" s="95" t="str">
        <f t="shared" si="51"/>
        <v>Damoh</v>
      </c>
      <c r="C836" s="222">
        <f t="shared" si="52"/>
        <v>1302.557282</v>
      </c>
      <c r="D836" s="160">
        <f t="shared" si="53"/>
        <v>-151.18702539488004</v>
      </c>
      <c r="E836" s="231">
        <f t="shared" si="54"/>
        <v>-0.11606938710805967</v>
      </c>
      <c r="F836" s="224"/>
      <c r="G836" s="232"/>
      <c r="H836" s="31"/>
    </row>
    <row r="837" spans="1:8" ht="12.75" customHeight="1" x14ac:dyDescent="0.25">
      <c r="A837" s="159">
        <v>14</v>
      </c>
      <c r="B837" s="95" t="str">
        <f t="shared" si="51"/>
        <v>Datia</v>
      </c>
      <c r="C837" s="222">
        <f t="shared" si="52"/>
        <v>594.53670929999998</v>
      </c>
      <c r="D837" s="160">
        <f t="shared" si="53"/>
        <v>85.219817996199708</v>
      </c>
      <c r="E837" s="231">
        <f t="shared" si="54"/>
        <v>0.14333819369461046</v>
      </c>
      <c r="F837" s="224"/>
      <c r="G837" s="232"/>
      <c r="H837" s="31"/>
    </row>
    <row r="838" spans="1:8" ht="12.75" customHeight="1" x14ac:dyDescent="0.25">
      <c r="A838" s="159">
        <v>15</v>
      </c>
      <c r="B838" s="95" t="str">
        <f t="shared" si="51"/>
        <v>Dewas</v>
      </c>
      <c r="C838" s="222">
        <f t="shared" si="52"/>
        <v>1156.9307425000002</v>
      </c>
      <c r="D838" s="160">
        <f t="shared" si="53"/>
        <v>-110.13945090430548</v>
      </c>
      <c r="E838" s="231">
        <f t="shared" si="54"/>
        <v>-9.5199692477966516E-2</v>
      </c>
      <c r="F838" s="224"/>
      <c r="G838" s="232"/>
      <c r="H838" s="31"/>
    </row>
    <row r="839" spans="1:8" ht="12.75" customHeight="1" x14ac:dyDescent="0.25">
      <c r="A839" s="159">
        <v>16</v>
      </c>
      <c r="B839" s="95" t="str">
        <f t="shared" si="51"/>
        <v>Dhar</v>
      </c>
      <c r="C839" s="222">
        <f t="shared" si="52"/>
        <v>1845.0758524</v>
      </c>
      <c r="D839" s="160">
        <f t="shared" si="53"/>
        <v>-356.40750260028653</v>
      </c>
      <c r="E839" s="231">
        <f t="shared" si="54"/>
        <v>-0.19316685660195818</v>
      </c>
      <c r="F839" s="224"/>
      <c r="G839" s="232"/>
      <c r="H839" s="31"/>
    </row>
    <row r="840" spans="1:8" ht="12.75" customHeight="1" x14ac:dyDescent="0.25">
      <c r="A840" s="159">
        <v>17</v>
      </c>
      <c r="B840" s="95" t="str">
        <f t="shared" si="51"/>
        <v>Dindori</v>
      </c>
      <c r="C840" s="222">
        <f t="shared" si="52"/>
        <v>1036.2914927000002</v>
      </c>
      <c r="D840" s="160">
        <f t="shared" si="53"/>
        <v>-272.05455626132652</v>
      </c>
      <c r="E840" s="231">
        <f t="shared" si="54"/>
        <v>-0.26252705747154542</v>
      </c>
      <c r="F840" s="224"/>
      <c r="G840" s="232"/>
      <c r="H840" s="31"/>
    </row>
    <row r="841" spans="1:8" ht="12.75" customHeight="1" x14ac:dyDescent="0.25">
      <c r="A841" s="159">
        <v>18</v>
      </c>
      <c r="B841" s="95" t="str">
        <f t="shared" si="51"/>
        <v>Guna</v>
      </c>
      <c r="C841" s="222">
        <f t="shared" si="52"/>
        <v>1052.1020807999998</v>
      </c>
      <c r="D841" s="160">
        <f t="shared" si="53"/>
        <v>-65.534482139293686</v>
      </c>
      <c r="E841" s="231">
        <f t="shared" si="54"/>
        <v>-6.2289090892646483E-2</v>
      </c>
      <c r="F841" s="224"/>
      <c r="G841" s="232"/>
      <c r="H841" s="31"/>
    </row>
    <row r="842" spans="1:8" ht="12.75" customHeight="1" x14ac:dyDescent="0.25">
      <c r="A842" s="159">
        <v>19</v>
      </c>
      <c r="B842" s="95" t="str">
        <f t="shared" si="51"/>
        <v>Gwalior</v>
      </c>
      <c r="C842" s="222">
        <f t="shared" si="52"/>
        <v>997.72592989999998</v>
      </c>
      <c r="D842" s="160">
        <f t="shared" si="53"/>
        <v>-214.92280882860973</v>
      </c>
      <c r="E842" s="231">
        <f t="shared" si="54"/>
        <v>-0.21541267234595277</v>
      </c>
      <c r="F842" s="224"/>
      <c r="G842" s="232"/>
      <c r="H842" s="31"/>
    </row>
    <row r="843" spans="1:8" ht="12.75" customHeight="1" x14ac:dyDescent="0.25">
      <c r="A843" s="159">
        <v>20</v>
      </c>
      <c r="B843" s="95" t="str">
        <f t="shared" si="51"/>
        <v>Harda</v>
      </c>
      <c r="C843" s="160">
        <f t="shared" si="52"/>
        <v>450.31423580000001</v>
      </c>
      <c r="D843" s="160">
        <f t="shared" si="53"/>
        <v>-16.740725031413149</v>
      </c>
      <c r="E843" s="231">
        <f t="shared" si="54"/>
        <v>-3.7175651357485129E-2</v>
      </c>
      <c r="F843" s="224"/>
      <c r="G843" s="232"/>
      <c r="H843" s="31"/>
    </row>
    <row r="844" spans="1:8" ht="12.75" customHeight="1" x14ac:dyDescent="0.25">
      <c r="A844" s="159">
        <v>21</v>
      </c>
      <c r="B844" s="95" t="str">
        <f t="shared" si="51"/>
        <v>Hoshangabad</v>
      </c>
      <c r="C844" s="222">
        <f t="shared" si="52"/>
        <v>821.83706430000007</v>
      </c>
      <c r="D844" s="160">
        <f t="shared" si="53"/>
        <v>74.355956741633008</v>
      </c>
      <c r="E844" s="231">
        <f t="shared" si="54"/>
        <v>9.0475302187746562E-2</v>
      </c>
      <c r="F844" s="224"/>
      <c r="G844" s="232"/>
      <c r="H844" s="31"/>
    </row>
    <row r="845" spans="1:8" ht="12.75" customHeight="1" x14ac:dyDescent="0.25">
      <c r="A845" s="159">
        <v>22</v>
      </c>
      <c r="B845" s="95" t="str">
        <f t="shared" si="51"/>
        <v>Indore</v>
      </c>
      <c r="C845" s="222">
        <f t="shared" si="52"/>
        <v>1158.5010984999999</v>
      </c>
      <c r="D845" s="160">
        <f t="shared" si="53"/>
        <v>-498.05037607658392</v>
      </c>
      <c r="E845" s="231">
        <f t="shared" si="54"/>
        <v>-0.4299092825388322</v>
      </c>
      <c r="F845" s="224"/>
      <c r="G845" s="232"/>
      <c r="H845" s="31"/>
    </row>
    <row r="846" spans="1:8" ht="12.75" customHeight="1" x14ac:dyDescent="0.25">
      <c r="A846" s="159">
        <v>23</v>
      </c>
      <c r="B846" s="95" t="str">
        <f t="shared" si="51"/>
        <v>Jabalpur</v>
      </c>
      <c r="C846" s="222">
        <f t="shared" si="52"/>
        <v>1454.5335764000001</v>
      </c>
      <c r="D846" s="160">
        <f t="shared" si="53"/>
        <v>-146.26156394452664</v>
      </c>
      <c r="E846" s="231">
        <f t="shared" si="54"/>
        <v>-0.10055564637189535</v>
      </c>
      <c r="F846" s="224"/>
      <c r="G846" s="232"/>
      <c r="H846" s="31"/>
    </row>
    <row r="847" spans="1:8" ht="12.75" customHeight="1" x14ac:dyDescent="0.25">
      <c r="A847" s="159">
        <v>24</v>
      </c>
      <c r="B847" s="95" t="str">
        <f t="shared" si="51"/>
        <v>Jhabua</v>
      </c>
      <c r="C847" s="222">
        <f t="shared" si="52"/>
        <v>1630.1369176000001</v>
      </c>
      <c r="D847" s="160">
        <f t="shared" si="53"/>
        <v>883.16309552931261</v>
      </c>
      <c r="E847" s="231">
        <f t="shared" si="54"/>
        <v>0.54177234193896195</v>
      </c>
      <c r="F847" s="224"/>
      <c r="G847" s="232"/>
      <c r="H847" s="31"/>
    </row>
    <row r="848" spans="1:8" ht="12.75" customHeight="1" x14ac:dyDescent="0.25">
      <c r="A848" s="159">
        <v>25</v>
      </c>
      <c r="B848" s="95" t="str">
        <f t="shared" si="51"/>
        <v>Katni</v>
      </c>
      <c r="C848" s="222">
        <f t="shared" si="52"/>
        <v>1279.1194054000002</v>
      </c>
      <c r="D848" s="160">
        <f t="shared" si="53"/>
        <v>-572.71342742567037</v>
      </c>
      <c r="E848" s="231">
        <f t="shared" si="54"/>
        <v>-0.44774039468705745</v>
      </c>
      <c r="F848" s="224"/>
      <c r="G848" s="232"/>
      <c r="H848" s="31"/>
    </row>
    <row r="849" spans="1:8" ht="12.75" customHeight="1" x14ac:dyDescent="0.25">
      <c r="A849" s="159">
        <v>26</v>
      </c>
      <c r="B849" s="95" t="str">
        <f t="shared" si="51"/>
        <v>Khandwa</v>
      </c>
      <c r="C849" s="222">
        <f t="shared" si="52"/>
        <v>1259.1728958000001</v>
      </c>
      <c r="D849" s="160">
        <f t="shared" si="53"/>
        <v>733.53596083048751</v>
      </c>
      <c r="E849" s="231">
        <f t="shared" si="54"/>
        <v>0.58255380438795457</v>
      </c>
      <c r="F849" s="224"/>
      <c r="G849" s="232"/>
      <c r="H849" s="31"/>
    </row>
    <row r="850" spans="1:8" ht="12.75" customHeight="1" x14ac:dyDescent="0.25">
      <c r="A850" s="159">
        <v>27</v>
      </c>
      <c r="B850" s="95" t="str">
        <f t="shared" si="51"/>
        <v>Khargone</v>
      </c>
      <c r="C850" s="222">
        <f t="shared" si="52"/>
        <v>1609.9845217000002</v>
      </c>
      <c r="D850" s="160">
        <f t="shared" si="53"/>
        <v>-124.59743406636767</v>
      </c>
      <c r="E850" s="231">
        <f t="shared" si="54"/>
        <v>-7.7390454620522617E-2</v>
      </c>
      <c r="F850" s="224"/>
      <c r="G850" s="232"/>
      <c r="H850" s="31"/>
    </row>
    <row r="851" spans="1:8" ht="12.75" customHeight="1" x14ac:dyDescent="0.25">
      <c r="A851" s="159">
        <v>28</v>
      </c>
      <c r="B851" s="95" t="str">
        <f t="shared" si="51"/>
        <v>Mandla</v>
      </c>
      <c r="C851" s="222">
        <f t="shared" si="52"/>
        <v>1283.5382609000001</v>
      </c>
      <c r="D851" s="160">
        <f t="shared" si="53"/>
        <v>-70.154471821571406</v>
      </c>
      <c r="E851" s="231">
        <f t="shared" si="54"/>
        <v>-5.4657094345111318E-2</v>
      </c>
      <c r="F851" s="224"/>
      <c r="G851" s="232"/>
      <c r="H851" s="31"/>
    </row>
    <row r="852" spans="1:8" ht="12.75" customHeight="1" x14ac:dyDescent="0.25">
      <c r="A852" s="159">
        <v>29</v>
      </c>
      <c r="B852" s="95" t="str">
        <f t="shared" si="51"/>
        <v>Mandsaur</v>
      </c>
      <c r="C852" s="222">
        <f t="shared" si="52"/>
        <v>853.8436193</v>
      </c>
      <c r="D852" s="160">
        <f t="shared" si="53"/>
        <v>52.725945815152841</v>
      </c>
      <c r="E852" s="231">
        <f t="shared" si="54"/>
        <v>6.1751291013193661E-2</v>
      </c>
      <c r="F852" s="224"/>
      <c r="G852" s="232"/>
      <c r="H852" s="31"/>
    </row>
    <row r="853" spans="1:8" ht="12.75" customHeight="1" x14ac:dyDescent="0.25">
      <c r="A853" s="159">
        <v>30</v>
      </c>
      <c r="B853" s="95" t="str">
        <f t="shared" si="51"/>
        <v>Morena</v>
      </c>
      <c r="C853" s="222">
        <f t="shared" si="52"/>
        <v>1514.2822408000002</v>
      </c>
      <c r="D853" s="160">
        <f t="shared" si="53"/>
        <v>-157.93958004507488</v>
      </c>
      <c r="E853" s="231">
        <f t="shared" si="54"/>
        <v>-0.10429996191570924</v>
      </c>
      <c r="F853" s="224"/>
      <c r="G853" s="232"/>
      <c r="H853" s="31"/>
    </row>
    <row r="854" spans="1:8" ht="12.75" customHeight="1" x14ac:dyDescent="0.25">
      <c r="A854" s="159">
        <v>31</v>
      </c>
      <c r="B854" s="95" t="str">
        <f t="shared" si="51"/>
        <v>Narsinghpur</v>
      </c>
      <c r="C854" s="222">
        <f t="shared" si="52"/>
        <v>758.61218439999993</v>
      </c>
      <c r="D854" s="160">
        <f t="shared" si="53"/>
        <v>175.13891308226482</v>
      </c>
      <c r="E854" s="231">
        <f t="shared" si="54"/>
        <v>0.23086751924606291</v>
      </c>
      <c r="F854" s="224"/>
      <c r="G854" s="232"/>
      <c r="H854" s="31"/>
    </row>
    <row r="855" spans="1:8" ht="12.75" customHeight="1" x14ac:dyDescent="0.25">
      <c r="A855" s="159">
        <v>32</v>
      </c>
      <c r="B855" s="95" t="str">
        <f t="shared" si="51"/>
        <v>Neemuch</v>
      </c>
      <c r="C855" s="222">
        <f t="shared" si="52"/>
        <v>619.77442210000004</v>
      </c>
      <c r="D855" s="160">
        <f t="shared" si="53"/>
        <v>94.893549295108755</v>
      </c>
      <c r="E855" s="231">
        <f t="shared" si="54"/>
        <v>0.15310981852651828</v>
      </c>
      <c r="F855" s="224"/>
      <c r="G855" s="232"/>
      <c r="H855" s="31"/>
    </row>
    <row r="856" spans="1:8" ht="12.75" customHeight="1" x14ac:dyDescent="0.25">
      <c r="A856" s="159">
        <v>33</v>
      </c>
      <c r="B856" s="95" t="str">
        <f t="shared" si="51"/>
        <v>Panna</v>
      </c>
      <c r="C856" s="222">
        <f t="shared" si="52"/>
        <v>1293.7065087999999</v>
      </c>
      <c r="D856" s="160">
        <f t="shared" si="53"/>
        <v>-196.34123719003981</v>
      </c>
      <c r="E856" s="231">
        <f t="shared" si="54"/>
        <v>-0.15176644459504154</v>
      </c>
      <c r="F856" s="224"/>
      <c r="G856" s="232"/>
      <c r="H856" s="31"/>
    </row>
    <row r="857" spans="1:8" ht="12.75" customHeight="1" x14ac:dyDescent="0.25">
      <c r="A857" s="159">
        <v>34</v>
      </c>
      <c r="B857" s="95" t="str">
        <f t="shared" si="51"/>
        <v>Raisen</v>
      </c>
      <c r="C857" s="222">
        <f t="shared" si="52"/>
        <v>1344.0913666000001</v>
      </c>
      <c r="D857" s="160">
        <f t="shared" si="53"/>
        <v>-323.67633879766731</v>
      </c>
      <c r="E857" s="231">
        <f t="shared" si="54"/>
        <v>-0.24081423840734553</v>
      </c>
      <c r="F857" s="224"/>
      <c r="G857" s="232"/>
      <c r="H857" s="31"/>
    </row>
    <row r="858" spans="1:8" ht="12.75" customHeight="1" x14ac:dyDescent="0.25">
      <c r="A858" s="159">
        <v>35</v>
      </c>
      <c r="B858" s="95" t="str">
        <f t="shared" si="51"/>
        <v>Rajgarh</v>
      </c>
      <c r="C858" s="222">
        <f t="shared" si="52"/>
        <v>1373.7939847</v>
      </c>
      <c r="D858" s="160">
        <f t="shared" si="53"/>
        <v>39.346690550886819</v>
      </c>
      <c r="E858" s="231">
        <f t="shared" si="54"/>
        <v>2.8640895934246711E-2</v>
      </c>
      <c r="F858" s="224"/>
      <c r="G858" s="232"/>
      <c r="H858" s="31"/>
    </row>
    <row r="859" spans="1:8" ht="12.75" customHeight="1" x14ac:dyDescent="0.25">
      <c r="A859" s="159">
        <v>36</v>
      </c>
      <c r="B859" s="95" t="str">
        <f t="shared" si="51"/>
        <v>Ratlam</v>
      </c>
      <c r="C859" s="222">
        <f t="shared" si="52"/>
        <v>931.05966210000008</v>
      </c>
      <c r="D859" s="160">
        <f t="shared" si="53"/>
        <v>-129.77376782098827</v>
      </c>
      <c r="E859" s="231">
        <f t="shared" si="54"/>
        <v>-0.13938286997450219</v>
      </c>
      <c r="F859" s="224"/>
      <c r="G859" s="232"/>
      <c r="H859" s="31"/>
    </row>
    <row r="860" spans="1:8" ht="12.75" customHeight="1" x14ac:dyDescent="0.25">
      <c r="A860" s="159">
        <v>37</v>
      </c>
      <c r="B860" s="95" t="str">
        <f t="shared" si="51"/>
        <v>Rewa</v>
      </c>
      <c r="C860" s="222">
        <f t="shared" si="52"/>
        <v>1864.2325930000002</v>
      </c>
      <c r="D860" s="160">
        <f t="shared" si="53"/>
        <v>-324.75675800255783</v>
      </c>
      <c r="E860" s="231">
        <f t="shared" si="54"/>
        <v>-0.17420399108028994</v>
      </c>
      <c r="F860" s="224"/>
      <c r="G860" s="232"/>
      <c r="H860" s="31"/>
    </row>
    <row r="861" spans="1:8" ht="12.75" customHeight="1" x14ac:dyDescent="0.25">
      <c r="A861" s="159">
        <v>38</v>
      </c>
      <c r="B861" s="95" t="str">
        <f t="shared" si="51"/>
        <v>Sagar</v>
      </c>
      <c r="C861" s="222">
        <f t="shared" si="52"/>
        <v>2122.8893736</v>
      </c>
      <c r="D861" s="160">
        <f t="shared" si="53"/>
        <v>-890.78976545434739</v>
      </c>
      <c r="E861" s="231">
        <f t="shared" si="54"/>
        <v>-0.41961195742562146</v>
      </c>
      <c r="F861" s="224"/>
      <c r="G861" s="232"/>
      <c r="H861" s="31"/>
    </row>
    <row r="862" spans="1:8" ht="12.75" customHeight="1" x14ac:dyDescent="0.25">
      <c r="A862" s="159">
        <v>39</v>
      </c>
      <c r="B862" s="95" t="str">
        <f t="shared" si="51"/>
        <v>Satna</v>
      </c>
      <c r="C862" s="160">
        <f t="shared" si="52"/>
        <v>1817.5021266000001</v>
      </c>
      <c r="D862" s="160">
        <f t="shared" si="53"/>
        <v>263.47642708727949</v>
      </c>
      <c r="E862" s="231">
        <f t="shared" si="54"/>
        <v>0.14496622767653353</v>
      </c>
      <c r="F862" s="224"/>
      <c r="G862" s="232"/>
      <c r="H862" s="31"/>
    </row>
    <row r="863" spans="1:8" ht="12.75" customHeight="1" x14ac:dyDescent="0.25">
      <c r="A863" s="159">
        <v>40</v>
      </c>
      <c r="B863" s="95" t="str">
        <f t="shared" si="51"/>
        <v>Sehore</v>
      </c>
      <c r="C863" s="222">
        <f t="shared" si="52"/>
        <v>1084.0080949000001</v>
      </c>
      <c r="D863" s="160">
        <f t="shared" si="53"/>
        <v>-122.67609495583861</v>
      </c>
      <c r="E863" s="231">
        <f t="shared" si="54"/>
        <v>-0.11316898419209268</v>
      </c>
      <c r="F863" s="224"/>
      <c r="G863" s="232"/>
      <c r="H863" s="31"/>
    </row>
    <row r="864" spans="1:8" ht="12.75" customHeight="1" x14ac:dyDescent="0.25">
      <c r="A864" s="159">
        <v>41</v>
      </c>
      <c r="B864" s="95" t="str">
        <f t="shared" si="51"/>
        <v>Seoni</v>
      </c>
      <c r="C864" s="222">
        <f t="shared" si="52"/>
        <v>1296.4914084000002</v>
      </c>
      <c r="D864" s="160">
        <f t="shared" si="53"/>
        <v>-733.75900294462326</v>
      </c>
      <c r="E864" s="231">
        <f t="shared" si="54"/>
        <v>-0.56595747429607357</v>
      </c>
      <c r="F864" s="224"/>
      <c r="G864" s="232"/>
      <c r="H864" s="31"/>
    </row>
    <row r="865" spans="1:9" ht="12.75" customHeight="1" x14ac:dyDescent="0.25">
      <c r="A865" s="159">
        <v>42</v>
      </c>
      <c r="B865" s="95" t="str">
        <f t="shared" si="51"/>
        <v>Shahdol</v>
      </c>
      <c r="C865" s="222">
        <f t="shared" si="52"/>
        <v>1169.2115241000001</v>
      </c>
      <c r="D865" s="160">
        <f t="shared" si="53"/>
        <v>49.141228248402399</v>
      </c>
      <c r="E865" s="231">
        <f t="shared" si="54"/>
        <v>4.2029373843393163E-2</v>
      </c>
      <c r="F865" s="224"/>
      <c r="G865" s="232"/>
      <c r="H865" s="31"/>
    </row>
    <row r="866" spans="1:9" ht="12.75" customHeight="1" x14ac:dyDescent="0.25">
      <c r="A866" s="159">
        <v>43</v>
      </c>
      <c r="B866" s="95" t="str">
        <f t="shared" si="51"/>
        <v>Shajapur</v>
      </c>
      <c r="C866" s="222">
        <f t="shared" si="52"/>
        <v>535.53829459999997</v>
      </c>
      <c r="D866" s="160">
        <f t="shared" si="53"/>
        <v>122.01587573574795</v>
      </c>
      <c r="E866" s="231">
        <f t="shared" si="54"/>
        <v>0.22783781657833282</v>
      </c>
      <c r="F866" s="224"/>
      <c r="G866" s="232"/>
      <c r="H866" s="31"/>
    </row>
    <row r="867" spans="1:9" ht="12.75" customHeight="1" x14ac:dyDescent="0.25">
      <c r="A867" s="159">
        <v>44</v>
      </c>
      <c r="B867" s="95" t="str">
        <f t="shared" si="51"/>
        <v>Sheopur</v>
      </c>
      <c r="C867" s="222">
        <f t="shared" si="52"/>
        <v>768.33311220000007</v>
      </c>
      <c r="D867" s="160">
        <f t="shared" si="53"/>
        <v>-53.110307275609955</v>
      </c>
      <c r="E867" s="231">
        <f t="shared" si="54"/>
        <v>-6.9124064071034247E-2</v>
      </c>
      <c r="F867" s="224"/>
      <c r="G867" s="232"/>
      <c r="H867" s="31"/>
    </row>
    <row r="868" spans="1:9" ht="12.75" customHeight="1" x14ac:dyDescent="0.25">
      <c r="A868" s="159">
        <v>45</v>
      </c>
      <c r="B868" s="95" t="str">
        <f t="shared" si="51"/>
        <v>Shivpuri</v>
      </c>
      <c r="C868" s="222">
        <f t="shared" si="52"/>
        <v>1845.1730477000001</v>
      </c>
      <c r="D868" s="160">
        <f t="shared" si="53"/>
        <v>50.910717757979</v>
      </c>
      <c r="E868" s="231">
        <f t="shared" si="54"/>
        <v>2.7591297098902991E-2</v>
      </c>
      <c r="F868" s="224"/>
      <c r="G868" s="232"/>
      <c r="H868" s="31"/>
    </row>
    <row r="869" spans="1:9" ht="12.75" customHeight="1" x14ac:dyDescent="0.25">
      <c r="A869" s="159">
        <v>46</v>
      </c>
      <c r="B869" s="95" t="str">
        <f t="shared" si="51"/>
        <v>Sidhi</v>
      </c>
      <c r="C869" s="222">
        <f t="shared" si="52"/>
        <v>1560.0558768999999</v>
      </c>
      <c r="D869" s="160">
        <f t="shared" si="53"/>
        <v>241.00901519744548</v>
      </c>
      <c r="E869" s="231">
        <f t="shared" si="54"/>
        <v>0.15448742494810924</v>
      </c>
      <c r="F869" s="224"/>
      <c r="G869" s="232"/>
      <c r="H869" s="31"/>
    </row>
    <row r="870" spans="1:9" ht="12.75" customHeight="1" x14ac:dyDescent="0.25">
      <c r="A870" s="159">
        <v>47</v>
      </c>
      <c r="B870" s="95" t="str">
        <f t="shared" si="51"/>
        <v>Singroli</v>
      </c>
      <c r="C870" s="160">
        <f t="shared" si="52"/>
        <v>1440.6017687000001</v>
      </c>
      <c r="D870" s="160">
        <f t="shared" si="53"/>
        <v>327.76607629323655</v>
      </c>
      <c r="E870" s="231">
        <f t="shared" si="54"/>
        <v>0.227520251199617</v>
      </c>
      <c r="F870" s="224"/>
      <c r="G870" s="232"/>
      <c r="H870" s="31"/>
    </row>
    <row r="871" spans="1:9" ht="12.75" customHeight="1" x14ac:dyDescent="0.25">
      <c r="A871" s="159">
        <v>48</v>
      </c>
      <c r="B871" s="95" t="str">
        <f t="shared" si="51"/>
        <v>Tikamgarh</v>
      </c>
      <c r="C871" s="222">
        <f t="shared" si="52"/>
        <v>1725.1053775999999</v>
      </c>
      <c r="D871" s="160">
        <f t="shared" si="53"/>
        <v>-209.9865357556879</v>
      </c>
      <c r="E871" s="231">
        <f t="shared" si="54"/>
        <v>-0.12172388915036902</v>
      </c>
      <c r="F871" s="224"/>
      <c r="G871" s="232"/>
      <c r="H871" s="31"/>
    </row>
    <row r="872" spans="1:9" ht="12.75" customHeight="1" x14ac:dyDescent="0.25">
      <c r="A872" s="159">
        <v>49</v>
      </c>
      <c r="B872" s="95" t="str">
        <f t="shared" si="51"/>
        <v>Ujjain</v>
      </c>
      <c r="C872" s="222">
        <f t="shared" si="52"/>
        <v>1118.0450068999999</v>
      </c>
      <c r="D872" s="160">
        <f t="shared" si="53"/>
        <v>-60.830625660112446</v>
      </c>
      <c r="E872" s="231">
        <f t="shared" si="54"/>
        <v>-5.4408029448454263E-2</v>
      </c>
      <c r="F872" s="224"/>
      <c r="G872" s="232"/>
      <c r="H872" s="31"/>
    </row>
    <row r="873" spans="1:9" ht="12.75" customHeight="1" x14ac:dyDescent="0.25">
      <c r="A873" s="159">
        <v>50</v>
      </c>
      <c r="B873" s="95" t="str">
        <f t="shared" si="51"/>
        <v>Umaria</v>
      </c>
      <c r="C873" s="222">
        <f t="shared" si="52"/>
        <v>729.86225809999996</v>
      </c>
      <c r="D873" s="160">
        <f t="shared" si="53"/>
        <v>170.69878503756047</v>
      </c>
      <c r="E873" s="231">
        <f t="shared" si="54"/>
        <v>0.23387808198485127</v>
      </c>
      <c r="F873" s="224"/>
      <c r="G873" s="232"/>
      <c r="H873" s="31"/>
    </row>
    <row r="874" spans="1:9" ht="12.75" customHeight="1" x14ac:dyDescent="0.25">
      <c r="A874" s="159">
        <v>51</v>
      </c>
      <c r="B874" s="95" t="str">
        <f t="shared" si="51"/>
        <v>Vidisha</v>
      </c>
      <c r="C874" s="222">
        <f t="shared" si="52"/>
        <v>1516.4517228</v>
      </c>
      <c r="D874" s="160">
        <f t="shared" si="53"/>
        <v>164.14080113060936</v>
      </c>
      <c r="E874" s="231">
        <f>D874/C874</f>
        <v>0.10824004395440776</v>
      </c>
      <c r="F874" s="224"/>
      <c r="G874" s="232"/>
      <c r="H874" s="31"/>
    </row>
    <row r="875" spans="1:9" x14ac:dyDescent="0.2">
      <c r="A875" s="185"/>
      <c r="B875" s="76" t="s">
        <v>14</v>
      </c>
      <c r="C875" s="166">
        <f>SUM(C824:C874)</f>
        <v>62711.6650276</v>
      </c>
      <c r="D875" s="166">
        <f>SUM(D824:D874)</f>
        <v>-3881.8832489988013</v>
      </c>
      <c r="E875" s="233">
        <f t="shared" si="54"/>
        <v>-6.1900497256616414E-2</v>
      </c>
      <c r="F875" s="172"/>
      <c r="G875" s="234"/>
      <c r="H875" s="31"/>
    </row>
    <row r="876" spans="1:9" x14ac:dyDescent="0.2">
      <c r="A876" s="235" t="s">
        <v>148</v>
      </c>
      <c r="B876" s="150"/>
      <c r="C876" s="150"/>
      <c r="D876" s="150"/>
      <c r="E876" s="150"/>
      <c r="F876" s="150"/>
      <c r="G876" s="152"/>
      <c r="H876" s="31"/>
      <c r="I876" s="188">
        <f>F942-D1005</f>
        <v>-3881.8832489988054</v>
      </c>
    </row>
    <row r="877" spans="1:9" hidden="1" x14ac:dyDescent="0.2">
      <c r="A877" s="150"/>
      <c r="B877" s="150"/>
      <c r="C877" s="150"/>
      <c r="D877" s="150"/>
      <c r="E877" s="150"/>
      <c r="F877" s="150"/>
      <c r="G877" s="152"/>
      <c r="H877" s="31"/>
    </row>
    <row r="878" spans="1:9" hidden="1" x14ac:dyDescent="0.2">
      <c r="A878" s="236" t="s">
        <v>117</v>
      </c>
      <c r="B878" s="236" t="s">
        <v>149</v>
      </c>
      <c r="C878" s="236" t="s">
        <v>150</v>
      </c>
      <c r="D878" s="237"/>
      <c r="E878" s="7"/>
      <c r="F878" s="7"/>
      <c r="G878" s="31"/>
      <c r="H878" s="31"/>
    </row>
    <row r="879" spans="1:9" hidden="1" x14ac:dyDescent="0.2">
      <c r="A879" s="238">
        <v>1</v>
      </c>
      <c r="B879" s="73">
        <f>B880/A880</f>
        <v>1.1043019786255908</v>
      </c>
      <c r="C879" s="73">
        <f>C880/A880</f>
        <v>0.85</v>
      </c>
      <c r="D879" s="237"/>
      <c r="E879" s="7"/>
      <c r="F879" s="7"/>
      <c r="G879" s="31"/>
      <c r="H879" s="31"/>
    </row>
    <row r="880" spans="1:9" hidden="1" x14ac:dyDescent="0.2">
      <c r="A880" s="37">
        <v>47718.17</v>
      </c>
      <c r="B880" s="160">
        <v>52695.269547392301</v>
      </c>
      <c r="C880" s="160">
        <f>A880*85/100</f>
        <v>40560.444499999998</v>
      </c>
      <c r="D880" s="37"/>
      <c r="E880" s="7"/>
      <c r="F880" s="7"/>
      <c r="G880" s="31"/>
      <c r="H880" s="31"/>
    </row>
    <row r="881" spans="1:8" hidden="1" x14ac:dyDescent="0.2">
      <c r="A881" s="7"/>
      <c r="B881" s="7"/>
      <c r="C881" s="7"/>
      <c r="D881" s="7"/>
      <c r="E881" s="7"/>
      <c r="F881" s="7"/>
      <c r="G881" s="31"/>
      <c r="H881" s="31"/>
    </row>
    <row r="882" spans="1:8" hidden="1" x14ac:dyDescent="0.2">
      <c r="A882" s="7"/>
      <c r="B882" s="7"/>
      <c r="C882" s="7"/>
      <c r="D882" s="7"/>
      <c r="E882" s="7"/>
      <c r="F882" s="7"/>
      <c r="G882" s="31"/>
      <c r="H882" s="31"/>
    </row>
    <row r="883" spans="1:8" ht="8.25" customHeight="1" x14ac:dyDescent="0.2">
      <c r="A883" s="7"/>
      <c r="B883" s="7"/>
      <c r="C883" s="7"/>
      <c r="D883" s="7"/>
      <c r="E883" s="7"/>
      <c r="F883" s="7"/>
      <c r="G883" s="31"/>
      <c r="H883" s="31"/>
    </row>
    <row r="884" spans="1:8" ht="25.5" x14ac:dyDescent="0.2">
      <c r="A884" s="122" t="s">
        <v>117</v>
      </c>
      <c r="B884" s="122" t="s">
        <v>285</v>
      </c>
      <c r="C884" s="122" t="s">
        <v>151</v>
      </c>
      <c r="D884" s="174" t="s">
        <v>119</v>
      </c>
      <c r="E884" s="122" t="s">
        <v>120</v>
      </c>
      <c r="F884" s="122" t="s">
        <v>121</v>
      </c>
      <c r="G884" s="31"/>
      <c r="H884" s="31"/>
    </row>
    <row r="885" spans="1:8" x14ac:dyDescent="0.2">
      <c r="A885" s="175">
        <f>$C$818</f>
        <v>62711.6650276</v>
      </c>
      <c r="B885" s="175">
        <f>$D$818</f>
        <v>7911.2456816532012</v>
      </c>
      <c r="C885" s="175">
        <f>$E$942</f>
        <v>29779.399999999994</v>
      </c>
      <c r="D885" s="175">
        <f>B885+C885</f>
        <v>37690.645681653194</v>
      </c>
      <c r="E885" s="176">
        <f>D885/A885</f>
        <v>0.60101490950790704</v>
      </c>
      <c r="F885" s="175">
        <f>A885*85/100</f>
        <v>53304.915273459999</v>
      </c>
      <c r="G885" s="31"/>
      <c r="H885" s="31"/>
    </row>
    <row r="886" spans="1:8" x14ac:dyDescent="0.2">
      <c r="A886" s="227"/>
      <c r="B886" s="228"/>
      <c r="C886" s="239"/>
      <c r="D886" s="239"/>
      <c r="E886" s="240"/>
      <c r="F886" s="168"/>
      <c r="G886" s="234"/>
      <c r="H886" s="31"/>
    </row>
    <row r="887" spans="1:8" x14ac:dyDescent="0.2">
      <c r="A887" s="6" t="s">
        <v>269</v>
      </c>
      <c r="B887" s="150"/>
      <c r="C887" s="151"/>
      <c r="D887" s="150"/>
      <c r="E887" s="150"/>
      <c r="F887" s="150"/>
      <c r="G887" s="150"/>
      <c r="H887" s="31"/>
    </row>
    <row r="888" spans="1:8" x14ac:dyDescent="0.2">
      <c r="A888" s="150"/>
      <c r="B888" s="150"/>
      <c r="C888" s="150"/>
      <c r="D888" s="150"/>
      <c r="E888" s="150"/>
      <c r="F888" s="150"/>
      <c r="G888" s="150" t="s">
        <v>147</v>
      </c>
      <c r="H888" s="31"/>
    </row>
    <row r="889" spans="1:8" ht="53.25" customHeight="1" x14ac:dyDescent="0.2">
      <c r="A889" s="154" t="s">
        <v>110</v>
      </c>
      <c r="B889" s="154" t="s">
        <v>111</v>
      </c>
      <c r="C889" s="49" t="str">
        <f>C822</f>
        <v>Allocation for 2020-21</v>
      </c>
      <c r="D889" s="341" t="s">
        <v>270</v>
      </c>
      <c r="E889" s="49" t="s">
        <v>152</v>
      </c>
      <c r="F889" s="49" t="s">
        <v>153</v>
      </c>
      <c r="G889" s="49" t="s">
        <v>154</v>
      </c>
      <c r="H889" s="31"/>
    </row>
    <row r="890" spans="1:8" ht="13.5" customHeight="1" x14ac:dyDescent="0.2">
      <c r="A890" s="157">
        <v>1</v>
      </c>
      <c r="B890" s="157">
        <v>2</v>
      </c>
      <c r="C890" s="158">
        <v>3</v>
      </c>
      <c r="D890" s="158">
        <v>4</v>
      </c>
      <c r="E890" s="158">
        <v>5</v>
      </c>
      <c r="F890" s="158">
        <v>6</v>
      </c>
      <c r="G890" s="241">
        <v>7</v>
      </c>
      <c r="H890" s="31"/>
    </row>
    <row r="891" spans="1:8" ht="15" x14ac:dyDescent="0.25">
      <c r="A891" s="159">
        <v>1</v>
      </c>
      <c r="B891" s="95" t="str">
        <f t="shared" ref="B891:B941" si="55">B47</f>
        <v>Agar Malwa</v>
      </c>
      <c r="C891" s="222">
        <f t="shared" ref="C891:D906" si="56">C767</f>
        <v>508.45722099999995</v>
      </c>
      <c r="D891" s="223">
        <f t="shared" si="56"/>
        <v>319.37575698253141</v>
      </c>
      <c r="E891" s="160">
        <v>241.87062992977053</v>
      </c>
      <c r="F891" s="242">
        <f t="shared" ref="F891:F941" si="57">SUM(D891:E891)</f>
        <v>561.24638691230189</v>
      </c>
      <c r="G891" s="231">
        <f t="shared" ref="G891:G942" si="58">F891/C891</f>
        <v>1.1038222366249018</v>
      </c>
      <c r="H891" s="31"/>
    </row>
    <row r="892" spans="1:8" ht="15" x14ac:dyDescent="0.25">
      <c r="A892" s="159">
        <v>2</v>
      </c>
      <c r="B892" s="95" t="str">
        <f t="shared" si="55"/>
        <v>Anooppur</v>
      </c>
      <c r="C892" s="222">
        <f t="shared" si="56"/>
        <v>1147.7668862</v>
      </c>
      <c r="D892" s="223">
        <f t="shared" si="56"/>
        <v>791.47914164607209</v>
      </c>
      <c r="E892" s="160">
        <v>560.05974478009625</v>
      </c>
      <c r="F892" s="242">
        <f t="shared" si="57"/>
        <v>1351.5388864261683</v>
      </c>
      <c r="G892" s="231">
        <f t="shared" si="58"/>
        <v>1.1775377933238795</v>
      </c>
      <c r="H892" s="31"/>
    </row>
    <row r="893" spans="1:8" ht="15" x14ac:dyDescent="0.25">
      <c r="A893" s="159">
        <v>3</v>
      </c>
      <c r="B893" s="95" t="str">
        <f t="shared" si="55"/>
        <v>Alirajpur</v>
      </c>
      <c r="C893" s="222">
        <f t="shared" si="56"/>
        <v>678.38164559999996</v>
      </c>
      <c r="D893" s="223">
        <f t="shared" si="56"/>
        <v>-369.45060232432979</v>
      </c>
      <c r="E893" s="160">
        <v>321.3434717552646</v>
      </c>
      <c r="F893" s="242">
        <f t="shared" si="57"/>
        <v>-48.107130569065191</v>
      </c>
      <c r="G893" s="231">
        <f t="shared" si="58"/>
        <v>-7.0914552127241681E-2</v>
      </c>
      <c r="H893" s="31"/>
    </row>
    <row r="894" spans="1:8" ht="15" x14ac:dyDescent="0.25">
      <c r="A894" s="159">
        <v>4</v>
      </c>
      <c r="B894" s="95" t="str">
        <f t="shared" si="55"/>
        <v>Ashoknagar</v>
      </c>
      <c r="C894" s="222">
        <f t="shared" si="56"/>
        <v>558.16976109999996</v>
      </c>
      <c r="D894" s="223">
        <f t="shared" si="56"/>
        <v>-163.2660999311567</v>
      </c>
      <c r="E894" s="160">
        <v>266.77903414164825</v>
      </c>
      <c r="F894" s="242">
        <f t="shared" si="57"/>
        <v>103.51293421049155</v>
      </c>
      <c r="G894" s="231">
        <f t="shared" si="58"/>
        <v>0.18545063065848616</v>
      </c>
      <c r="H894" s="31"/>
    </row>
    <row r="895" spans="1:8" ht="15" x14ac:dyDescent="0.25">
      <c r="A895" s="159">
        <v>5</v>
      </c>
      <c r="B895" s="95" t="str">
        <f t="shared" si="55"/>
        <v>Badwani</v>
      </c>
      <c r="C895" s="222">
        <f t="shared" si="56"/>
        <v>1481.7801973000001</v>
      </c>
      <c r="D895" s="223">
        <f t="shared" si="56"/>
        <v>80.684355926417339</v>
      </c>
      <c r="E895" s="160">
        <v>710.65252410225617</v>
      </c>
      <c r="F895" s="242">
        <f t="shared" si="57"/>
        <v>791.33688002867348</v>
      </c>
      <c r="G895" s="231">
        <f t="shared" si="58"/>
        <v>0.53404471288696809</v>
      </c>
      <c r="H895" s="31"/>
    </row>
    <row r="896" spans="1:8" ht="15" x14ac:dyDescent="0.25">
      <c r="A896" s="159">
        <v>6</v>
      </c>
      <c r="B896" s="95" t="str">
        <f t="shared" si="55"/>
        <v>Balaghat</v>
      </c>
      <c r="C896" s="222">
        <f t="shared" si="56"/>
        <v>1754.3591385</v>
      </c>
      <c r="D896" s="223">
        <f t="shared" si="56"/>
        <v>-330.72183609530668</v>
      </c>
      <c r="E896" s="160">
        <v>819.14160720034465</v>
      </c>
      <c r="F896" s="242">
        <f t="shared" si="57"/>
        <v>488.41977110503797</v>
      </c>
      <c r="G896" s="231">
        <f t="shared" si="58"/>
        <v>0.27840352661350931</v>
      </c>
      <c r="H896" s="31"/>
    </row>
    <row r="897" spans="1:8" ht="15" x14ac:dyDescent="0.25">
      <c r="A897" s="159">
        <v>7</v>
      </c>
      <c r="B897" s="95" t="str">
        <f t="shared" si="55"/>
        <v>Betul</v>
      </c>
      <c r="C897" s="222">
        <f t="shared" si="56"/>
        <v>1569.7912888000001</v>
      </c>
      <c r="D897" s="223">
        <f t="shared" si="56"/>
        <v>-35.986912468598916</v>
      </c>
      <c r="E897" s="160">
        <v>743.88920894669934</v>
      </c>
      <c r="F897" s="242">
        <f t="shared" si="57"/>
        <v>707.90229647810042</v>
      </c>
      <c r="G897" s="231">
        <f t="shared" si="58"/>
        <v>0.45095313085807998</v>
      </c>
      <c r="H897" s="31"/>
    </row>
    <row r="898" spans="1:8" ht="15" x14ac:dyDescent="0.25">
      <c r="A898" s="159">
        <v>8</v>
      </c>
      <c r="B898" s="95" t="str">
        <f t="shared" si="55"/>
        <v>Bhind</v>
      </c>
      <c r="C898" s="222">
        <f t="shared" si="56"/>
        <v>1124.2274763</v>
      </c>
      <c r="D898" s="223">
        <f t="shared" si="56"/>
        <v>53.983815886958183</v>
      </c>
      <c r="E898" s="160">
        <v>537.08085673107757</v>
      </c>
      <c r="F898" s="242">
        <f t="shared" si="57"/>
        <v>591.06467261803573</v>
      </c>
      <c r="G898" s="231">
        <f t="shared" si="58"/>
        <v>0.52575184744934145</v>
      </c>
      <c r="H898" s="31"/>
    </row>
    <row r="899" spans="1:8" ht="15" x14ac:dyDescent="0.25">
      <c r="A899" s="159">
        <v>9</v>
      </c>
      <c r="B899" s="95" t="str">
        <f t="shared" si="55"/>
        <v>Bhopal</v>
      </c>
      <c r="C899" s="222">
        <f t="shared" si="56"/>
        <v>1129.1708683000002</v>
      </c>
      <c r="D899" s="223">
        <f t="shared" si="56"/>
        <v>-92.131472702298964</v>
      </c>
      <c r="E899" s="160">
        <v>536.05400443326766</v>
      </c>
      <c r="F899" s="242">
        <f t="shared" si="57"/>
        <v>443.92253173096867</v>
      </c>
      <c r="G899" s="231">
        <f t="shared" si="58"/>
        <v>0.39314026264183299</v>
      </c>
      <c r="H899" s="31"/>
    </row>
    <row r="900" spans="1:8" ht="15" x14ac:dyDescent="0.25">
      <c r="A900" s="159">
        <v>10</v>
      </c>
      <c r="B900" s="95" t="str">
        <f t="shared" si="55"/>
        <v>Burhanpur</v>
      </c>
      <c r="C900" s="222">
        <f t="shared" si="56"/>
        <v>672.18305329999998</v>
      </c>
      <c r="D900" s="223">
        <f t="shared" si="56"/>
        <v>11.348415612911893</v>
      </c>
      <c r="E900" s="160">
        <v>321.86628192433466</v>
      </c>
      <c r="F900" s="242">
        <f t="shared" si="57"/>
        <v>333.21469753724654</v>
      </c>
      <c r="G900" s="231">
        <f t="shared" si="58"/>
        <v>0.49572017012534009</v>
      </c>
      <c r="H900" s="31"/>
    </row>
    <row r="901" spans="1:8" ht="15" x14ac:dyDescent="0.25">
      <c r="A901" s="159">
        <v>11</v>
      </c>
      <c r="B901" s="95" t="str">
        <f t="shared" si="55"/>
        <v>Chhatarpur</v>
      </c>
      <c r="C901" s="222">
        <f t="shared" si="56"/>
        <v>1899.0965567000001</v>
      </c>
      <c r="D901" s="223">
        <f t="shared" si="56"/>
        <v>310.07211150293961</v>
      </c>
      <c r="E901" s="160">
        <v>895.64367550595989</v>
      </c>
      <c r="F901" s="242">
        <f t="shared" si="57"/>
        <v>1205.7157870088995</v>
      </c>
      <c r="G901" s="231">
        <f t="shared" si="58"/>
        <v>0.63488914386956374</v>
      </c>
      <c r="H901" s="31"/>
    </row>
    <row r="902" spans="1:8" ht="15" x14ac:dyDescent="0.25">
      <c r="A902" s="159">
        <v>12</v>
      </c>
      <c r="B902" s="95" t="str">
        <f t="shared" si="55"/>
        <v>Chhindwara</v>
      </c>
      <c r="C902" s="222">
        <f t="shared" si="56"/>
        <v>1973.2572936000001</v>
      </c>
      <c r="D902" s="223">
        <f t="shared" si="56"/>
        <v>-365.77305975086347</v>
      </c>
      <c r="E902" s="160">
        <v>931.02707933328065</v>
      </c>
      <c r="F902" s="242">
        <f t="shared" si="57"/>
        <v>565.25401958241719</v>
      </c>
      <c r="G902" s="231">
        <f t="shared" si="58"/>
        <v>0.28645733195348833</v>
      </c>
      <c r="H902" s="31"/>
    </row>
    <row r="903" spans="1:8" ht="15" x14ac:dyDescent="0.25">
      <c r="A903" s="159">
        <v>13</v>
      </c>
      <c r="B903" s="95" t="str">
        <f t="shared" si="55"/>
        <v>Damoh</v>
      </c>
      <c r="C903" s="222">
        <f t="shared" si="56"/>
        <v>1302.557282</v>
      </c>
      <c r="D903" s="223">
        <f t="shared" si="56"/>
        <v>61.079199422640897</v>
      </c>
      <c r="E903" s="160">
        <v>617.39377518247909</v>
      </c>
      <c r="F903" s="242">
        <f t="shared" si="57"/>
        <v>678.47297460512004</v>
      </c>
      <c r="G903" s="231">
        <f t="shared" si="58"/>
        <v>0.52087764889952848</v>
      </c>
      <c r="H903" s="31"/>
    </row>
    <row r="904" spans="1:8" ht="15" x14ac:dyDescent="0.25">
      <c r="A904" s="159">
        <v>14</v>
      </c>
      <c r="B904" s="95" t="str">
        <f t="shared" si="55"/>
        <v>Datia</v>
      </c>
      <c r="C904" s="222">
        <f t="shared" si="56"/>
        <v>594.53670929999998</v>
      </c>
      <c r="D904" s="223">
        <f t="shared" si="56"/>
        <v>235.97773841352733</v>
      </c>
      <c r="E904" s="160">
        <v>282.75207958267231</v>
      </c>
      <c r="F904" s="242">
        <f t="shared" si="57"/>
        <v>518.7298179961997</v>
      </c>
      <c r="G904" s="231">
        <f t="shared" si="58"/>
        <v>0.87249417888248759</v>
      </c>
      <c r="H904" s="31"/>
    </row>
    <row r="905" spans="1:8" ht="15" x14ac:dyDescent="0.25">
      <c r="A905" s="159">
        <v>15</v>
      </c>
      <c r="B905" s="95" t="str">
        <f t="shared" si="55"/>
        <v>Dewas</v>
      </c>
      <c r="C905" s="222">
        <f t="shared" si="56"/>
        <v>1156.9307425000002</v>
      </c>
      <c r="D905" s="223">
        <f t="shared" si="56"/>
        <v>18.594946753758592</v>
      </c>
      <c r="E905" s="160">
        <v>548.66560234193605</v>
      </c>
      <c r="F905" s="242">
        <f t="shared" si="57"/>
        <v>567.26054909569461</v>
      </c>
      <c r="G905" s="231">
        <f t="shared" si="58"/>
        <v>0.49031504502154288</v>
      </c>
      <c r="H905" s="31"/>
    </row>
    <row r="906" spans="1:8" ht="15" x14ac:dyDescent="0.25">
      <c r="A906" s="159">
        <v>16</v>
      </c>
      <c r="B906" s="95" t="str">
        <f t="shared" si="55"/>
        <v>Dhar</v>
      </c>
      <c r="C906" s="222">
        <f t="shared" si="56"/>
        <v>1845.0758524</v>
      </c>
      <c r="D906" s="223">
        <f t="shared" si="56"/>
        <v>-18.363353790129224</v>
      </c>
      <c r="E906" s="160">
        <v>880.12585118984271</v>
      </c>
      <c r="F906" s="242">
        <f t="shared" si="57"/>
        <v>861.76249739971354</v>
      </c>
      <c r="G906" s="231">
        <f t="shared" si="58"/>
        <v>0.46706074239645362</v>
      </c>
      <c r="H906" s="31"/>
    </row>
    <row r="907" spans="1:8" ht="15" x14ac:dyDescent="0.25">
      <c r="A907" s="159">
        <v>17</v>
      </c>
      <c r="B907" s="95" t="str">
        <f t="shared" si="55"/>
        <v>Dindori</v>
      </c>
      <c r="C907" s="222">
        <f t="shared" ref="C907:D922" si="59">C783</f>
        <v>1036.2914927000002</v>
      </c>
      <c r="D907" s="223">
        <f t="shared" si="59"/>
        <v>-54.244100363476065</v>
      </c>
      <c r="E907" s="160">
        <v>492.0795441021495</v>
      </c>
      <c r="F907" s="242">
        <f t="shared" si="57"/>
        <v>437.83544373867346</v>
      </c>
      <c r="G907" s="231">
        <f t="shared" si="58"/>
        <v>0.42250220794336296</v>
      </c>
      <c r="H907" s="31"/>
    </row>
    <row r="908" spans="1:8" ht="15" x14ac:dyDescent="0.25">
      <c r="A908" s="159">
        <v>18</v>
      </c>
      <c r="B908" s="95" t="str">
        <f t="shared" si="55"/>
        <v>Guna</v>
      </c>
      <c r="C908" s="222">
        <f t="shared" si="59"/>
        <v>1052.1020807999998</v>
      </c>
      <c r="D908" s="223">
        <f t="shared" si="59"/>
        <v>152.13704240299737</v>
      </c>
      <c r="E908" s="160">
        <v>500.71847545770891</v>
      </c>
      <c r="F908" s="242">
        <f t="shared" si="57"/>
        <v>652.8555178607063</v>
      </c>
      <c r="G908" s="231">
        <f t="shared" si="58"/>
        <v>0.62052488040351228</v>
      </c>
      <c r="H908" s="31"/>
    </row>
    <row r="909" spans="1:8" ht="15" x14ac:dyDescent="0.25">
      <c r="A909" s="159">
        <v>19</v>
      </c>
      <c r="B909" s="95" t="str">
        <f t="shared" si="55"/>
        <v>Gwalior</v>
      </c>
      <c r="C909" s="222">
        <f t="shared" si="59"/>
        <v>997.72592989999998</v>
      </c>
      <c r="D909" s="223">
        <f t="shared" si="59"/>
        <v>-77.997568313480002</v>
      </c>
      <c r="E909" s="160">
        <v>470.75475948487025</v>
      </c>
      <c r="F909" s="242">
        <f t="shared" si="57"/>
        <v>392.75719117139022</v>
      </c>
      <c r="G909" s="231">
        <f t="shared" si="58"/>
        <v>0.39365238428829397</v>
      </c>
      <c r="H909" s="31"/>
    </row>
    <row r="910" spans="1:8" ht="15" x14ac:dyDescent="0.25">
      <c r="A910" s="159">
        <v>20</v>
      </c>
      <c r="B910" s="95" t="str">
        <f t="shared" si="55"/>
        <v>Harda</v>
      </c>
      <c r="C910" s="222">
        <f t="shared" si="59"/>
        <v>450.31423580000001</v>
      </c>
      <c r="D910" s="223">
        <f t="shared" si="59"/>
        <v>70.72954256692438</v>
      </c>
      <c r="E910" s="160">
        <v>214.17973240166248</v>
      </c>
      <c r="F910" s="242">
        <f t="shared" si="57"/>
        <v>284.90927496858683</v>
      </c>
      <c r="G910" s="231">
        <f t="shared" si="58"/>
        <v>0.63268991366092364</v>
      </c>
      <c r="H910" s="31"/>
    </row>
    <row r="911" spans="1:8" ht="15" x14ac:dyDescent="0.25">
      <c r="A911" s="159">
        <v>21</v>
      </c>
      <c r="B911" s="95" t="str">
        <f t="shared" si="55"/>
        <v>Hoshangabad</v>
      </c>
      <c r="C911" s="222">
        <f t="shared" si="59"/>
        <v>821.83706430000007</v>
      </c>
      <c r="D911" s="223">
        <f t="shared" si="59"/>
        <v>157.11513645266626</v>
      </c>
      <c r="E911" s="160">
        <v>386.59082028896677</v>
      </c>
      <c r="F911" s="242">
        <f t="shared" si="57"/>
        <v>543.70595674163303</v>
      </c>
      <c r="G911" s="231">
        <f t="shared" si="58"/>
        <v>0.66157390602081778</v>
      </c>
      <c r="H911" s="31"/>
    </row>
    <row r="912" spans="1:8" ht="15" x14ac:dyDescent="0.25">
      <c r="A912" s="159">
        <v>22</v>
      </c>
      <c r="B912" s="95" t="str">
        <f t="shared" si="55"/>
        <v>Indore</v>
      </c>
      <c r="C912" s="222">
        <f t="shared" si="59"/>
        <v>1158.5010984999999</v>
      </c>
      <c r="D912" s="223">
        <f t="shared" si="59"/>
        <v>-285.43071611017808</v>
      </c>
      <c r="E912" s="160">
        <v>549.14034003359416</v>
      </c>
      <c r="F912" s="242">
        <f t="shared" si="57"/>
        <v>263.70962392341607</v>
      </c>
      <c r="G912" s="231">
        <f t="shared" si="58"/>
        <v>0.22763001628989488</v>
      </c>
      <c r="H912" s="31"/>
    </row>
    <row r="913" spans="1:8" ht="15" x14ac:dyDescent="0.25">
      <c r="A913" s="159">
        <v>23</v>
      </c>
      <c r="B913" s="95" t="str">
        <f t="shared" si="55"/>
        <v>Jabalpur</v>
      </c>
      <c r="C913" s="222">
        <f t="shared" si="59"/>
        <v>1454.5335764000001</v>
      </c>
      <c r="D913" s="223">
        <f t="shared" si="59"/>
        <v>226.56609179651593</v>
      </c>
      <c r="E913" s="160">
        <v>685.2023442589574</v>
      </c>
      <c r="F913" s="242">
        <f t="shared" si="57"/>
        <v>911.76843605547333</v>
      </c>
      <c r="G913" s="231">
        <f t="shared" si="58"/>
        <v>0.6268459187529507</v>
      </c>
      <c r="H913" s="31"/>
    </row>
    <row r="914" spans="1:8" ht="15" x14ac:dyDescent="0.25">
      <c r="A914" s="159">
        <v>24</v>
      </c>
      <c r="B914" s="95" t="str">
        <f t="shared" si="55"/>
        <v>Jhabua</v>
      </c>
      <c r="C914" s="222">
        <f t="shared" si="59"/>
        <v>1630.1369176000001</v>
      </c>
      <c r="D914" s="223">
        <f t="shared" si="59"/>
        <v>1275.5891290033342</v>
      </c>
      <c r="E914" s="160">
        <v>788.9839665259783</v>
      </c>
      <c r="F914" s="242">
        <f t="shared" si="57"/>
        <v>2064.5730955293125</v>
      </c>
      <c r="G914" s="231">
        <f t="shared" si="58"/>
        <v>1.2665028766840758</v>
      </c>
      <c r="H914" s="31"/>
    </row>
    <row r="915" spans="1:8" ht="15" x14ac:dyDescent="0.25">
      <c r="A915" s="159">
        <v>25</v>
      </c>
      <c r="B915" s="95" t="str">
        <f t="shared" si="55"/>
        <v>Katni</v>
      </c>
      <c r="C915" s="222">
        <f t="shared" si="59"/>
        <v>1279.1194054000002</v>
      </c>
      <c r="D915" s="223">
        <f t="shared" si="59"/>
        <v>98.089610044451916</v>
      </c>
      <c r="E915" s="160">
        <v>606.03000575387773</v>
      </c>
      <c r="F915" s="242">
        <f t="shared" si="57"/>
        <v>704.11961579832962</v>
      </c>
      <c r="G915" s="231">
        <f t="shared" si="58"/>
        <v>0.55047215516063619</v>
      </c>
      <c r="H915" s="31"/>
    </row>
    <row r="916" spans="1:8" ht="15" x14ac:dyDescent="0.25">
      <c r="A916" s="159">
        <v>26</v>
      </c>
      <c r="B916" s="95" t="str">
        <f t="shared" si="55"/>
        <v>Khandwa</v>
      </c>
      <c r="C916" s="222">
        <f t="shared" si="59"/>
        <v>1259.1728958000001</v>
      </c>
      <c r="D916" s="223">
        <f t="shared" si="59"/>
        <v>1344.9286650439631</v>
      </c>
      <c r="E916" s="160">
        <v>599.0003809345244</v>
      </c>
      <c r="F916" s="242">
        <f t="shared" si="57"/>
        <v>1943.9290459784875</v>
      </c>
      <c r="G916" s="231">
        <f t="shared" si="58"/>
        <v>1.5438142390632035</v>
      </c>
      <c r="H916" s="31"/>
    </row>
    <row r="917" spans="1:8" ht="15" x14ac:dyDescent="0.25">
      <c r="A917" s="159">
        <v>27</v>
      </c>
      <c r="B917" s="95" t="str">
        <f t="shared" si="55"/>
        <v>Khargone</v>
      </c>
      <c r="C917" s="222">
        <f t="shared" si="59"/>
        <v>1609.9845217000002</v>
      </c>
      <c r="D917" s="223">
        <f t="shared" si="59"/>
        <v>176.76715706460169</v>
      </c>
      <c r="E917" s="160">
        <v>767.57540886903075</v>
      </c>
      <c r="F917" s="242">
        <f t="shared" si="57"/>
        <v>944.34256593363239</v>
      </c>
      <c r="G917" s="231">
        <f t="shared" si="58"/>
        <v>0.58655381663948591</v>
      </c>
      <c r="H917" s="31"/>
    </row>
    <row r="918" spans="1:8" ht="15" x14ac:dyDescent="0.25">
      <c r="A918" s="159">
        <v>28</v>
      </c>
      <c r="B918" s="95" t="str">
        <f t="shared" si="55"/>
        <v>Mandla</v>
      </c>
      <c r="C918" s="222">
        <f t="shared" si="59"/>
        <v>1283.5382609000001</v>
      </c>
      <c r="D918" s="223">
        <f t="shared" si="59"/>
        <v>217.21538599289823</v>
      </c>
      <c r="E918" s="160">
        <v>607.59014218553045</v>
      </c>
      <c r="F918" s="242">
        <f t="shared" si="57"/>
        <v>824.80552817842863</v>
      </c>
      <c r="G918" s="231">
        <f t="shared" si="58"/>
        <v>0.64260299307329249</v>
      </c>
      <c r="H918" s="31"/>
    </row>
    <row r="919" spans="1:8" ht="15" x14ac:dyDescent="0.25">
      <c r="A919" s="159">
        <v>29</v>
      </c>
      <c r="B919" s="95" t="str">
        <f t="shared" si="55"/>
        <v>Mandsaur</v>
      </c>
      <c r="C919" s="222">
        <f t="shared" si="59"/>
        <v>853.8436193</v>
      </c>
      <c r="D919" s="223">
        <f t="shared" si="59"/>
        <v>137.06891667995455</v>
      </c>
      <c r="E919" s="160">
        <v>404.66702913519828</v>
      </c>
      <c r="F919" s="242">
        <f t="shared" si="57"/>
        <v>541.73594581515283</v>
      </c>
      <c r="G919" s="231">
        <f t="shared" si="58"/>
        <v>0.63446740547089875</v>
      </c>
      <c r="H919" s="31"/>
    </row>
    <row r="920" spans="1:8" ht="15" x14ac:dyDescent="0.25">
      <c r="A920" s="159">
        <v>30</v>
      </c>
      <c r="B920" s="95" t="str">
        <f t="shared" si="55"/>
        <v>Morena</v>
      </c>
      <c r="C920" s="222">
        <f t="shared" si="59"/>
        <v>1514.2822408000002</v>
      </c>
      <c r="D920" s="223">
        <f t="shared" si="59"/>
        <v>87.099749212415446</v>
      </c>
      <c r="E920" s="160">
        <v>726.24067074250968</v>
      </c>
      <c r="F920" s="242">
        <f t="shared" si="57"/>
        <v>813.3404199549251</v>
      </c>
      <c r="G920" s="231">
        <f t="shared" si="58"/>
        <v>0.53711283011893129</v>
      </c>
      <c r="H920" s="31"/>
    </row>
    <row r="921" spans="1:8" ht="15" x14ac:dyDescent="0.25">
      <c r="A921" s="159">
        <v>31</v>
      </c>
      <c r="B921" s="95" t="str">
        <f t="shared" si="55"/>
        <v>Narsinghpur</v>
      </c>
      <c r="C921" s="222">
        <f t="shared" si="59"/>
        <v>758.61218439999993</v>
      </c>
      <c r="D921" s="223">
        <f t="shared" si="59"/>
        <v>306.14770521090531</v>
      </c>
      <c r="E921" s="160">
        <v>357.34120787135953</v>
      </c>
      <c r="F921" s="242">
        <f t="shared" si="57"/>
        <v>663.48891308226484</v>
      </c>
      <c r="G921" s="231">
        <f t="shared" si="58"/>
        <v>0.87460882744327417</v>
      </c>
      <c r="H921" s="31"/>
    </row>
    <row r="922" spans="1:8" ht="15" x14ac:dyDescent="0.25">
      <c r="A922" s="159">
        <v>32</v>
      </c>
      <c r="B922" s="95" t="str">
        <f t="shared" si="55"/>
        <v>Neemuch</v>
      </c>
      <c r="C922" s="222">
        <f t="shared" si="59"/>
        <v>619.77442210000004</v>
      </c>
      <c r="D922" s="223">
        <f t="shared" si="59"/>
        <v>217.68345995206872</v>
      </c>
      <c r="E922" s="160">
        <v>293.70008934304008</v>
      </c>
      <c r="F922" s="242">
        <f t="shared" si="57"/>
        <v>511.38354929510876</v>
      </c>
      <c r="G922" s="231">
        <f t="shared" si="58"/>
        <v>0.82511238131185327</v>
      </c>
      <c r="H922" s="31"/>
    </row>
    <row r="923" spans="1:8" ht="15" x14ac:dyDescent="0.25">
      <c r="A923" s="159">
        <v>33</v>
      </c>
      <c r="B923" s="95" t="str">
        <f t="shared" si="55"/>
        <v>Panna</v>
      </c>
      <c r="C923" s="222">
        <f t="shared" ref="C923:D938" si="60">C799</f>
        <v>1293.7065087999999</v>
      </c>
      <c r="D923" s="223">
        <f t="shared" si="60"/>
        <v>68.14106810920731</v>
      </c>
      <c r="E923" s="160">
        <v>615.88769470075283</v>
      </c>
      <c r="F923" s="242">
        <f t="shared" si="57"/>
        <v>684.0287628099602</v>
      </c>
      <c r="G923" s="231">
        <f t="shared" si="58"/>
        <v>0.52873565847979154</v>
      </c>
      <c r="H923" s="31"/>
    </row>
    <row r="924" spans="1:8" ht="15" x14ac:dyDescent="0.25">
      <c r="A924" s="159">
        <v>34</v>
      </c>
      <c r="B924" s="95" t="str">
        <f t="shared" si="55"/>
        <v>Raisen</v>
      </c>
      <c r="C924" s="222">
        <f t="shared" si="60"/>
        <v>1344.0913666000001</v>
      </c>
      <c r="D924" s="223">
        <f t="shared" si="60"/>
        <v>-58.865274012377796</v>
      </c>
      <c r="E924" s="160">
        <v>638.67893521471046</v>
      </c>
      <c r="F924" s="242">
        <f t="shared" si="57"/>
        <v>579.8136612023327</v>
      </c>
      <c r="G924" s="231">
        <f t="shared" si="58"/>
        <v>0.43137964844534599</v>
      </c>
      <c r="H924" s="31"/>
    </row>
    <row r="925" spans="1:8" ht="15" x14ac:dyDescent="0.25">
      <c r="A925" s="159">
        <v>35</v>
      </c>
      <c r="B925" s="95" t="str">
        <f t="shared" si="55"/>
        <v>Rajgarh</v>
      </c>
      <c r="C925" s="222">
        <f t="shared" si="60"/>
        <v>1373.7939847</v>
      </c>
      <c r="D925" s="223">
        <f t="shared" si="60"/>
        <v>257.23993050123806</v>
      </c>
      <c r="E925" s="160">
        <v>651.38676004964873</v>
      </c>
      <c r="F925" s="242">
        <f t="shared" si="57"/>
        <v>908.62669055088679</v>
      </c>
      <c r="G925" s="231">
        <f t="shared" si="58"/>
        <v>0.66139952618099918</v>
      </c>
      <c r="H925" s="31"/>
    </row>
    <row r="926" spans="1:8" ht="15" x14ac:dyDescent="0.25">
      <c r="A926" s="159">
        <v>36</v>
      </c>
      <c r="B926" s="95" t="str">
        <f t="shared" si="55"/>
        <v>Ratlam</v>
      </c>
      <c r="C926" s="222">
        <f t="shared" si="60"/>
        <v>931.05966210000008</v>
      </c>
      <c r="D926" s="223">
        <f t="shared" si="60"/>
        <v>115.16673808137855</v>
      </c>
      <c r="E926" s="160">
        <v>450.99949409763326</v>
      </c>
      <c r="F926" s="242">
        <f t="shared" si="57"/>
        <v>566.16623217901179</v>
      </c>
      <c r="G926" s="231">
        <f t="shared" si="58"/>
        <v>0.60808802617656843</v>
      </c>
      <c r="H926" s="31"/>
    </row>
    <row r="927" spans="1:8" ht="15" x14ac:dyDescent="0.25">
      <c r="A927" s="159">
        <v>37</v>
      </c>
      <c r="B927" s="95" t="str">
        <f t="shared" si="55"/>
        <v>Rewa</v>
      </c>
      <c r="C927" s="222">
        <f t="shared" si="60"/>
        <v>1864.2325930000002</v>
      </c>
      <c r="D927" s="223">
        <f t="shared" si="60"/>
        <v>-75.582127116983543</v>
      </c>
      <c r="E927" s="160">
        <v>879.40536911442564</v>
      </c>
      <c r="F927" s="242">
        <f t="shared" si="57"/>
        <v>803.8232419974421</v>
      </c>
      <c r="G927" s="231">
        <f t="shared" si="58"/>
        <v>0.43118184126579212</v>
      </c>
      <c r="H927" s="31"/>
    </row>
    <row r="928" spans="1:8" ht="15" x14ac:dyDescent="0.25">
      <c r="A928" s="159">
        <v>38</v>
      </c>
      <c r="B928" s="95" t="str">
        <f t="shared" si="55"/>
        <v>Sagar</v>
      </c>
      <c r="C928" s="222">
        <f t="shared" si="60"/>
        <v>2122.8893736</v>
      </c>
      <c r="D928" s="223">
        <f t="shared" si="60"/>
        <v>-435.66595716447205</v>
      </c>
      <c r="E928" s="160">
        <v>1004.4361917101246</v>
      </c>
      <c r="F928" s="242">
        <f t="shared" si="57"/>
        <v>568.77023454565256</v>
      </c>
      <c r="G928" s="231">
        <f t="shared" si="58"/>
        <v>0.26792269141237957</v>
      </c>
      <c r="H928" s="31"/>
    </row>
    <row r="929" spans="1:9" ht="15" x14ac:dyDescent="0.25">
      <c r="A929" s="159">
        <v>39</v>
      </c>
      <c r="B929" s="95" t="str">
        <f t="shared" si="55"/>
        <v>Satna</v>
      </c>
      <c r="C929" s="222">
        <f t="shared" si="60"/>
        <v>1817.5021266000001</v>
      </c>
      <c r="D929" s="223">
        <f t="shared" si="60"/>
        <v>522.60118445578473</v>
      </c>
      <c r="E929" s="160">
        <v>857.88524263149475</v>
      </c>
      <c r="F929" s="242">
        <f t="shared" si="57"/>
        <v>1380.4864270872795</v>
      </c>
      <c r="G929" s="231">
        <f t="shared" si="58"/>
        <v>0.75955147830817371</v>
      </c>
      <c r="H929" s="31"/>
    </row>
    <row r="930" spans="1:9" ht="15" x14ac:dyDescent="0.25">
      <c r="A930" s="159">
        <v>40</v>
      </c>
      <c r="B930" s="95" t="str">
        <f t="shared" si="55"/>
        <v>Sehore</v>
      </c>
      <c r="C930" s="222">
        <f t="shared" si="60"/>
        <v>1084.0080949000001</v>
      </c>
      <c r="D930" s="223">
        <f t="shared" si="60"/>
        <v>34.343573033905869</v>
      </c>
      <c r="E930" s="160">
        <v>515.75033201025553</v>
      </c>
      <c r="F930" s="242">
        <f t="shared" si="57"/>
        <v>550.09390504416137</v>
      </c>
      <c r="G930" s="231">
        <f t="shared" si="58"/>
        <v>0.50746291253010212</v>
      </c>
      <c r="H930" s="31"/>
    </row>
    <row r="931" spans="1:9" ht="15" x14ac:dyDescent="0.25">
      <c r="A931" s="159">
        <v>41</v>
      </c>
      <c r="B931" s="95" t="str">
        <f t="shared" si="55"/>
        <v>Seoni</v>
      </c>
      <c r="C931" s="160">
        <f t="shared" si="60"/>
        <v>1296.4914084000002</v>
      </c>
      <c r="D931" s="223">
        <f t="shared" si="60"/>
        <v>-379.46296265147498</v>
      </c>
      <c r="E931" s="160">
        <v>611.4739597068517</v>
      </c>
      <c r="F931" s="242">
        <f t="shared" si="57"/>
        <v>232.01099705537672</v>
      </c>
      <c r="G931" s="231">
        <f t="shared" si="58"/>
        <v>0.17895297689762668</v>
      </c>
      <c r="H931" s="31"/>
    </row>
    <row r="932" spans="1:9" ht="15" x14ac:dyDescent="0.25">
      <c r="A932" s="159">
        <v>42</v>
      </c>
      <c r="B932" s="95" t="str">
        <f t="shared" si="55"/>
        <v>Shahdol</v>
      </c>
      <c r="C932" s="222">
        <f t="shared" si="60"/>
        <v>1169.2115241000001</v>
      </c>
      <c r="D932" s="223">
        <f t="shared" si="60"/>
        <v>15.6120498127259</v>
      </c>
      <c r="E932" s="160">
        <v>555.80917843567647</v>
      </c>
      <c r="F932" s="242">
        <f t="shared" si="57"/>
        <v>571.42122824840237</v>
      </c>
      <c r="G932" s="231">
        <f t="shared" si="58"/>
        <v>0.48872356837934311</v>
      </c>
      <c r="H932" s="31"/>
    </row>
    <row r="933" spans="1:9" ht="15" x14ac:dyDescent="0.25">
      <c r="A933" s="159">
        <v>43</v>
      </c>
      <c r="B933" s="95" t="str">
        <f t="shared" si="55"/>
        <v>Shajapur</v>
      </c>
      <c r="C933" s="222">
        <f t="shared" si="60"/>
        <v>535.53829459999997</v>
      </c>
      <c r="D933" s="223">
        <f t="shared" si="60"/>
        <v>260.79949250627385</v>
      </c>
      <c r="E933" s="160">
        <v>253.61638322947414</v>
      </c>
      <c r="F933" s="242">
        <f t="shared" si="57"/>
        <v>514.41587573574793</v>
      </c>
      <c r="G933" s="231">
        <f t="shared" si="58"/>
        <v>0.9605585276025338</v>
      </c>
      <c r="H933" s="31"/>
    </row>
    <row r="934" spans="1:9" ht="15" x14ac:dyDescent="0.25">
      <c r="A934" s="159">
        <v>44</v>
      </c>
      <c r="B934" s="95" t="str">
        <f t="shared" si="55"/>
        <v>Sheopur</v>
      </c>
      <c r="C934" s="222">
        <f t="shared" si="60"/>
        <v>768.33311220000007</v>
      </c>
      <c r="D934" s="223">
        <f t="shared" si="60"/>
        <v>96.086997515487667</v>
      </c>
      <c r="E934" s="160">
        <v>367.77269520890241</v>
      </c>
      <c r="F934" s="242">
        <f t="shared" si="57"/>
        <v>463.85969272439007</v>
      </c>
      <c r="G934" s="231">
        <f t="shared" si="58"/>
        <v>0.60372211656504216</v>
      </c>
      <c r="H934" s="31"/>
    </row>
    <row r="935" spans="1:9" ht="15" x14ac:dyDescent="0.25">
      <c r="A935" s="159">
        <v>45</v>
      </c>
      <c r="B935" s="95" t="str">
        <f t="shared" si="55"/>
        <v>Shivpuri</v>
      </c>
      <c r="C935" s="222">
        <f t="shared" si="60"/>
        <v>1845.1730477000001</v>
      </c>
      <c r="D935" s="223">
        <f t="shared" si="60"/>
        <v>400.67153085547733</v>
      </c>
      <c r="E935" s="160">
        <v>875.23918690250161</v>
      </c>
      <c r="F935" s="242">
        <f t="shared" si="57"/>
        <v>1275.910717757979</v>
      </c>
      <c r="G935" s="231">
        <f t="shared" si="58"/>
        <v>0.69148566815908996</v>
      </c>
      <c r="H935" s="31"/>
    </row>
    <row r="936" spans="1:9" ht="15" x14ac:dyDescent="0.25">
      <c r="A936" s="159">
        <v>46</v>
      </c>
      <c r="B936" s="95" t="str">
        <f t="shared" si="55"/>
        <v>Sidhi</v>
      </c>
      <c r="C936" s="222">
        <f t="shared" si="60"/>
        <v>1560.0558768999999</v>
      </c>
      <c r="D936" s="223">
        <f t="shared" si="60"/>
        <v>562.09546971371208</v>
      </c>
      <c r="E936" s="160">
        <v>740.51354548373331</v>
      </c>
      <c r="F936" s="242">
        <f t="shared" si="57"/>
        <v>1302.6090151974454</v>
      </c>
      <c r="G936" s="231">
        <f t="shared" si="58"/>
        <v>0.83497587136806317</v>
      </c>
      <c r="H936" s="31"/>
    </row>
    <row r="937" spans="1:9" ht="15" x14ac:dyDescent="0.25">
      <c r="A937" s="159">
        <v>47</v>
      </c>
      <c r="B937" s="95" t="str">
        <f t="shared" si="55"/>
        <v>Singroli</v>
      </c>
      <c r="C937" s="222">
        <f t="shared" si="60"/>
        <v>1440.6017687000001</v>
      </c>
      <c r="D937" s="223">
        <f t="shared" si="60"/>
        <v>521.44484980657876</v>
      </c>
      <c r="E937" s="160">
        <v>683.25122648665774</v>
      </c>
      <c r="F937" s="242">
        <f t="shared" si="57"/>
        <v>1204.6960762932365</v>
      </c>
      <c r="G937" s="231">
        <f t="shared" si="58"/>
        <v>0.83624503486508628</v>
      </c>
      <c r="H937" s="31"/>
    </row>
    <row r="938" spans="1:9" ht="15" x14ac:dyDescent="0.25">
      <c r="A938" s="159">
        <v>48</v>
      </c>
      <c r="B938" s="95" t="str">
        <f t="shared" si="55"/>
        <v>Tikamgarh</v>
      </c>
      <c r="C938" s="160">
        <f t="shared" si="60"/>
        <v>1725.1053775999999</v>
      </c>
      <c r="D938" s="223">
        <f t="shared" si="60"/>
        <v>203.64620481647432</v>
      </c>
      <c r="E938" s="160">
        <v>818.05725942783783</v>
      </c>
      <c r="F938" s="242">
        <f t="shared" si="57"/>
        <v>1021.7034642443122</v>
      </c>
      <c r="G938" s="231">
        <f t="shared" si="58"/>
        <v>0.59225568334018286</v>
      </c>
      <c r="H938" s="31"/>
    </row>
    <row r="939" spans="1:9" ht="15" x14ac:dyDescent="0.25">
      <c r="A939" s="159">
        <v>49</v>
      </c>
      <c r="B939" s="95" t="str">
        <f t="shared" si="55"/>
        <v>Ujjain</v>
      </c>
      <c r="C939" s="222">
        <f t="shared" ref="C939:D941" si="61">C815</f>
        <v>1118.0450068999999</v>
      </c>
      <c r="D939" s="223">
        <f t="shared" si="61"/>
        <v>529.75624717687253</v>
      </c>
      <c r="E939" s="160">
        <v>530.05592944301509</v>
      </c>
      <c r="F939" s="242">
        <f>SUM(D939:E939)</f>
        <v>1059.8121766198876</v>
      </c>
      <c r="G939" s="231">
        <f t="shared" si="58"/>
        <v>0.94791548647797796</v>
      </c>
      <c r="H939" s="31"/>
    </row>
    <row r="940" spans="1:9" ht="15" x14ac:dyDescent="0.25">
      <c r="A940" s="159">
        <v>50</v>
      </c>
      <c r="B940" s="95" t="str">
        <f t="shared" si="55"/>
        <v>Umaria</v>
      </c>
      <c r="C940" s="222">
        <f t="shared" si="61"/>
        <v>729.86225809999996</v>
      </c>
      <c r="D940" s="223">
        <f t="shared" si="61"/>
        <v>270.89621943760244</v>
      </c>
      <c r="E940" s="160">
        <v>345.27256559995806</v>
      </c>
      <c r="F940" s="242">
        <f t="shared" si="57"/>
        <v>616.1687850375605</v>
      </c>
      <c r="G940" s="231">
        <f t="shared" si="58"/>
        <v>0.84422612376421569</v>
      </c>
      <c r="H940" s="31"/>
    </row>
    <row r="941" spans="1:9" ht="15" x14ac:dyDescent="0.25">
      <c r="A941" s="159">
        <v>51</v>
      </c>
      <c r="B941" s="95" t="str">
        <f t="shared" si="55"/>
        <v>Vidisha</v>
      </c>
      <c r="C941" s="222">
        <f t="shared" si="61"/>
        <v>1516.4517228</v>
      </c>
      <c r="D941" s="223">
        <f t="shared" si="61"/>
        <v>445.95309505415372</v>
      </c>
      <c r="E941" s="160">
        <v>719.76770607645562</v>
      </c>
      <c r="F941" s="242">
        <f t="shared" si="57"/>
        <v>1165.7208011306093</v>
      </c>
      <c r="G941" s="231">
        <f>F941/C941</f>
        <v>0.76871606501142309</v>
      </c>
      <c r="H941" s="31"/>
    </row>
    <row r="942" spans="1:9" x14ac:dyDescent="0.2">
      <c r="A942" s="185"/>
      <c r="B942" s="76" t="s">
        <v>14</v>
      </c>
      <c r="C942" s="166">
        <f>SUM(C891:C941)</f>
        <v>62711.6650276</v>
      </c>
      <c r="D942" s="166">
        <f>SUM(D891:D941)</f>
        <v>7911.2456816532012</v>
      </c>
      <c r="E942" s="166">
        <f>SUM(E891:E941)</f>
        <v>29779.399999999994</v>
      </c>
      <c r="F942" s="166">
        <f>SUM(F891:F941)</f>
        <v>37690.645681653194</v>
      </c>
      <c r="G942" s="233">
        <f t="shared" si="58"/>
        <v>0.60101490950790704</v>
      </c>
      <c r="H942" s="31"/>
      <c r="I942" s="188">
        <f>F942-D1005</f>
        <v>-3881.8832489988054</v>
      </c>
    </row>
    <row r="943" spans="1:9" ht="6" customHeight="1" x14ac:dyDescent="0.2">
      <c r="A943" s="243"/>
      <c r="B943" s="228"/>
      <c r="C943" s="239"/>
      <c r="D943" s="239"/>
      <c r="E943" s="240"/>
      <c r="F943" s="168"/>
      <c r="G943" s="234"/>
      <c r="H943" s="31"/>
    </row>
    <row r="944" spans="1:9" x14ac:dyDescent="0.2">
      <c r="A944" s="235" t="s">
        <v>155</v>
      </c>
      <c r="B944" s="150"/>
      <c r="C944" s="151"/>
      <c r="D944" s="150"/>
      <c r="E944" s="150"/>
      <c r="F944" s="152"/>
      <c r="G944" s="152"/>
      <c r="H944" s="152"/>
    </row>
    <row r="945" spans="1:8" ht="2.25" customHeight="1" x14ac:dyDescent="0.2">
      <c r="A945" s="150"/>
      <c r="B945" s="150"/>
      <c r="C945" s="151"/>
      <c r="D945" s="150"/>
      <c r="E945" s="150"/>
      <c r="F945" s="152"/>
      <c r="G945" s="152"/>
      <c r="H945" s="152"/>
    </row>
    <row r="946" spans="1:8" x14ac:dyDescent="0.2">
      <c r="A946" s="93" t="s">
        <v>117</v>
      </c>
      <c r="B946" s="93" t="s">
        <v>156</v>
      </c>
      <c r="C946" s="93" t="s">
        <v>157</v>
      </c>
      <c r="D946" s="93" t="s">
        <v>130</v>
      </c>
      <c r="E946" s="93" t="s">
        <v>131</v>
      </c>
      <c r="F946" s="31"/>
      <c r="G946" s="31"/>
      <c r="H946" s="31"/>
    </row>
    <row r="947" spans="1:8" x14ac:dyDescent="0.2">
      <c r="A947" s="160">
        <f>$C$942</f>
        <v>62711.6650276</v>
      </c>
      <c r="B947" s="160">
        <f>$F$942</f>
        <v>37690.645681653194</v>
      </c>
      <c r="C947" s="73">
        <f>B947/A947</f>
        <v>0.60101490950790704</v>
      </c>
      <c r="D947" s="160">
        <f>D1005</f>
        <v>41572.528930651999</v>
      </c>
      <c r="E947" s="244">
        <f>D947/A947</f>
        <v>0.66291540676452354</v>
      </c>
      <c r="F947" s="31"/>
      <c r="G947" s="31"/>
      <c r="H947" s="31"/>
    </row>
    <row r="948" spans="1:8" hidden="1" x14ac:dyDescent="0.2">
      <c r="A948" s="245">
        <v>47718.17</v>
      </c>
      <c r="B948" s="246">
        <v>52695.269547392301</v>
      </c>
      <c r="C948" s="245">
        <v>21852.214790000002</v>
      </c>
      <c r="D948" s="247">
        <f>A948*75/100</f>
        <v>35788.627500000002</v>
      </c>
      <c r="E948" s="31"/>
      <c r="F948" s="31"/>
      <c r="G948" s="31"/>
      <c r="H948" s="31"/>
    </row>
    <row r="949" spans="1:8" ht="3.75" customHeight="1" x14ac:dyDescent="0.2">
      <c r="A949" s="152"/>
      <c r="B949" s="152"/>
      <c r="C949" s="152"/>
      <c r="D949" s="152"/>
      <c r="E949" s="152"/>
      <c r="F949" s="152"/>
      <c r="G949" s="152"/>
      <c r="H949" s="152"/>
    </row>
    <row r="950" spans="1:8" x14ac:dyDescent="0.2">
      <c r="A950" s="6" t="s">
        <v>158</v>
      </c>
      <c r="B950" s="7"/>
      <c r="C950" s="7"/>
      <c r="D950" s="7"/>
      <c r="E950" s="7"/>
      <c r="F950" s="31"/>
      <c r="G950" s="31"/>
      <c r="H950" s="31"/>
    </row>
    <row r="951" spans="1:8" x14ac:dyDescent="0.2">
      <c r="A951" s="150"/>
      <c r="B951" s="150"/>
      <c r="C951" s="150"/>
      <c r="D951" s="150"/>
      <c r="E951" s="150" t="s">
        <v>147</v>
      </c>
      <c r="F951" s="152"/>
      <c r="G951" s="152"/>
      <c r="H951" s="152"/>
    </row>
    <row r="952" spans="1:8" ht="38.25" x14ac:dyDescent="0.2">
      <c r="A952" s="49" t="s">
        <v>110</v>
      </c>
      <c r="B952" s="49" t="s">
        <v>111</v>
      </c>
      <c r="C952" s="49" t="str">
        <f>C889</f>
        <v>Allocation for 2020-21</v>
      </c>
      <c r="D952" s="49" t="s">
        <v>159</v>
      </c>
      <c r="E952" s="49" t="s">
        <v>160</v>
      </c>
      <c r="F952" s="152"/>
      <c r="G952" s="152"/>
      <c r="H952" s="152"/>
    </row>
    <row r="953" spans="1:8" x14ac:dyDescent="0.2">
      <c r="A953" s="174">
        <v>1</v>
      </c>
      <c r="B953" s="174">
        <v>2</v>
      </c>
      <c r="C953" s="174">
        <v>3</v>
      </c>
      <c r="D953" s="174">
        <v>4</v>
      </c>
      <c r="E953" s="174">
        <v>5</v>
      </c>
      <c r="F953" s="152"/>
      <c r="G953" s="152"/>
      <c r="H953" s="152"/>
    </row>
    <row r="954" spans="1:8" ht="12.75" customHeight="1" x14ac:dyDescent="0.25">
      <c r="A954" s="159">
        <v>1</v>
      </c>
      <c r="B954" s="95" t="str">
        <f t="shared" ref="B954:B1004" si="62">B47</f>
        <v>Agar Malwa</v>
      </c>
      <c r="C954" s="222">
        <f t="shared" ref="C954:C1004" si="63">C767</f>
        <v>508.45722099999995</v>
      </c>
      <c r="D954" s="222">
        <v>254.96</v>
      </c>
      <c r="E954" s="73">
        <f t="shared" ref="E954:E1005" si="64">D954/C954</f>
        <v>0.50143844844717045</v>
      </c>
      <c r="F954" s="152"/>
      <c r="G954" s="152"/>
      <c r="H954" s="152"/>
    </row>
    <row r="955" spans="1:8" ht="12.75" customHeight="1" x14ac:dyDescent="0.25">
      <c r="A955" s="159">
        <v>2</v>
      </c>
      <c r="B955" s="95" t="str">
        <f t="shared" si="62"/>
        <v>Anooppur</v>
      </c>
      <c r="C955" s="160">
        <f t="shared" si="63"/>
        <v>1147.7668862</v>
      </c>
      <c r="D955" s="222">
        <v>771.52</v>
      </c>
      <c r="E955" s="73">
        <f t="shared" si="64"/>
        <v>0.67219224502488517</v>
      </c>
      <c r="F955" s="152"/>
      <c r="G955" s="152"/>
      <c r="H955" s="152"/>
    </row>
    <row r="956" spans="1:8" ht="12.75" customHeight="1" x14ac:dyDescent="0.25">
      <c r="A956" s="159">
        <v>3</v>
      </c>
      <c r="B956" s="95" t="str">
        <f t="shared" si="62"/>
        <v>Alirajpur</v>
      </c>
      <c r="C956" s="222">
        <f t="shared" si="63"/>
        <v>678.38164559999996</v>
      </c>
      <c r="D956" s="222">
        <v>427.31000000000006</v>
      </c>
      <c r="E956" s="73">
        <f t="shared" si="64"/>
        <v>0.62989616946676441</v>
      </c>
      <c r="F956" s="152"/>
      <c r="G956" s="152"/>
      <c r="H956" s="152"/>
    </row>
    <row r="957" spans="1:8" ht="12.75" customHeight="1" x14ac:dyDescent="0.25">
      <c r="A957" s="159">
        <v>4</v>
      </c>
      <c r="B957" s="95" t="str">
        <f t="shared" si="62"/>
        <v>Ashoknagar</v>
      </c>
      <c r="C957" s="222">
        <f t="shared" si="63"/>
        <v>558.16976109999996</v>
      </c>
      <c r="D957" s="222">
        <v>374.15</v>
      </c>
      <c r="E957" s="73">
        <f t="shared" si="64"/>
        <v>0.67031578217826171</v>
      </c>
      <c r="F957" s="152"/>
      <c r="G957" s="152"/>
      <c r="H957" s="152"/>
    </row>
    <row r="958" spans="1:8" ht="12.75" customHeight="1" x14ac:dyDescent="0.25">
      <c r="A958" s="159">
        <v>5</v>
      </c>
      <c r="B958" s="95" t="str">
        <f t="shared" si="62"/>
        <v>Badwani</v>
      </c>
      <c r="C958" s="222">
        <f t="shared" si="63"/>
        <v>1481.7801973000001</v>
      </c>
      <c r="D958" s="222">
        <v>938.33</v>
      </c>
      <c r="E958" s="73">
        <f t="shared" si="64"/>
        <v>0.63324506678504788</v>
      </c>
      <c r="F958" s="152"/>
      <c r="G958" s="152"/>
      <c r="H958" s="152"/>
    </row>
    <row r="959" spans="1:8" ht="12.75" customHeight="1" x14ac:dyDescent="0.25">
      <c r="A959" s="159">
        <v>6</v>
      </c>
      <c r="B959" s="95" t="str">
        <f t="shared" si="62"/>
        <v>Balaghat</v>
      </c>
      <c r="C959" s="222">
        <f t="shared" si="63"/>
        <v>1754.3591385</v>
      </c>
      <c r="D959" s="222">
        <v>954.66000000000008</v>
      </c>
      <c r="E959" s="73">
        <f t="shared" si="64"/>
        <v>0.54416452084961742</v>
      </c>
      <c r="F959" s="152"/>
      <c r="G959" s="152"/>
      <c r="H959" s="152"/>
    </row>
    <row r="960" spans="1:8" ht="12.75" customHeight="1" x14ac:dyDescent="0.25">
      <c r="A960" s="159">
        <v>7</v>
      </c>
      <c r="B960" s="95" t="str">
        <f t="shared" si="62"/>
        <v>Betul</v>
      </c>
      <c r="C960" s="222">
        <f t="shared" si="63"/>
        <v>1569.7912888000001</v>
      </c>
      <c r="D960" s="222">
        <v>972.91</v>
      </c>
      <c r="E960" s="73">
        <f t="shared" si="64"/>
        <v>0.61977028853544236</v>
      </c>
      <c r="F960" s="152"/>
      <c r="G960" s="152"/>
      <c r="H960" s="152"/>
    </row>
    <row r="961" spans="1:8" ht="12.75" customHeight="1" x14ac:dyDescent="0.25">
      <c r="A961" s="159">
        <v>8</v>
      </c>
      <c r="B961" s="95" t="str">
        <f t="shared" si="62"/>
        <v>Bhind</v>
      </c>
      <c r="C961" s="222">
        <f t="shared" si="63"/>
        <v>1124.2274763</v>
      </c>
      <c r="D961" s="222">
        <v>502.82</v>
      </c>
      <c r="E961" s="73">
        <f t="shared" si="64"/>
        <v>0.44725823785667956</v>
      </c>
      <c r="F961" s="152"/>
      <c r="G961" s="152"/>
      <c r="H961" s="152"/>
    </row>
    <row r="962" spans="1:8" ht="12.75" customHeight="1" x14ac:dyDescent="0.25">
      <c r="A962" s="159">
        <v>9</v>
      </c>
      <c r="B962" s="95" t="str">
        <f t="shared" si="62"/>
        <v>Bhopal</v>
      </c>
      <c r="C962" s="222">
        <f t="shared" si="63"/>
        <v>1129.1708683000002</v>
      </c>
      <c r="D962" s="222">
        <v>560.97</v>
      </c>
      <c r="E962" s="73">
        <f t="shared" si="64"/>
        <v>0.49679815141224537</v>
      </c>
      <c r="F962" s="152"/>
      <c r="G962" s="152"/>
      <c r="H962" s="152"/>
    </row>
    <row r="963" spans="1:8" ht="12.75" customHeight="1" x14ac:dyDescent="0.25">
      <c r="A963" s="159">
        <v>10</v>
      </c>
      <c r="B963" s="95" t="str">
        <f t="shared" si="62"/>
        <v>Burhanpur</v>
      </c>
      <c r="C963" s="160">
        <f t="shared" si="63"/>
        <v>672.18305329999998</v>
      </c>
      <c r="D963" s="222">
        <v>445.04999999999995</v>
      </c>
      <c r="E963" s="73">
        <f t="shared" si="64"/>
        <v>0.66209643015408037</v>
      </c>
      <c r="F963" s="152"/>
      <c r="G963" s="152"/>
      <c r="H963" s="152"/>
    </row>
    <row r="964" spans="1:8" ht="12.75" customHeight="1" x14ac:dyDescent="0.25">
      <c r="A964" s="159">
        <v>11</v>
      </c>
      <c r="B964" s="95" t="str">
        <f t="shared" si="62"/>
        <v>Chhatarpur</v>
      </c>
      <c r="C964" s="222">
        <f t="shared" si="63"/>
        <v>1899.0965567000001</v>
      </c>
      <c r="D964" s="222">
        <v>1241.54</v>
      </c>
      <c r="E964" s="73">
        <f t="shared" si="64"/>
        <v>0.65375296249148318</v>
      </c>
      <c r="F964" s="152"/>
      <c r="G964" s="152"/>
      <c r="H964" s="152"/>
    </row>
    <row r="965" spans="1:8" ht="12.75" customHeight="1" x14ac:dyDescent="0.25">
      <c r="A965" s="159">
        <v>12</v>
      </c>
      <c r="B965" s="95" t="str">
        <f t="shared" si="62"/>
        <v>Chhindwara</v>
      </c>
      <c r="C965" s="222">
        <f t="shared" si="63"/>
        <v>1973.2572936000001</v>
      </c>
      <c r="D965" s="222">
        <v>1257.82</v>
      </c>
      <c r="E965" s="73">
        <f t="shared" si="64"/>
        <v>0.63743334641639149</v>
      </c>
      <c r="F965" s="152"/>
      <c r="G965" s="152"/>
      <c r="H965" s="152"/>
    </row>
    <row r="966" spans="1:8" ht="12.75" customHeight="1" x14ac:dyDescent="0.25">
      <c r="A966" s="159">
        <v>13</v>
      </c>
      <c r="B966" s="95" t="str">
        <f t="shared" si="62"/>
        <v>Damoh</v>
      </c>
      <c r="C966" s="222">
        <f t="shared" si="63"/>
        <v>1302.557282</v>
      </c>
      <c r="D966" s="222">
        <v>829.66000000000008</v>
      </c>
      <c r="E966" s="73">
        <f t="shared" si="64"/>
        <v>0.63694703600758806</v>
      </c>
      <c r="F966" s="152"/>
      <c r="G966" s="152"/>
      <c r="H966" s="152"/>
    </row>
    <row r="967" spans="1:8" ht="12.75" customHeight="1" x14ac:dyDescent="0.25">
      <c r="A967" s="159">
        <v>14</v>
      </c>
      <c r="B967" s="95" t="str">
        <f t="shared" si="62"/>
        <v>Datia</v>
      </c>
      <c r="C967" s="222">
        <f t="shared" si="63"/>
        <v>594.53670929999998</v>
      </c>
      <c r="D967" s="222">
        <v>433.51</v>
      </c>
      <c r="E967" s="73">
        <f t="shared" si="64"/>
        <v>0.72915598518787716</v>
      </c>
      <c r="F967" s="152"/>
      <c r="G967" s="152"/>
      <c r="H967" s="152"/>
    </row>
    <row r="968" spans="1:8" ht="12.75" customHeight="1" x14ac:dyDescent="0.25">
      <c r="A968" s="159">
        <v>15</v>
      </c>
      <c r="B968" s="95" t="str">
        <f t="shared" si="62"/>
        <v>Dewas</v>
      </c>
      <c r="C968" s="222">
        <f t="shared" si="63"/>
        <v>1156.9307425000002</v>
      </c>
      <c r="D968" s="222">
        <v>677.40000000000009</v>
      </c>
      <c r="E968" s="73">
        <f t="shared" si="64"/>
        <v>0.58551473749950933</v>
      </c>
      <c r="F968" s="152"/>
      <c r="G968" s="152"/>
      <c r="H968" s="152"/>
    </row>
    <row r="969" spans="1:8" ht="12.75" customHeight="1" x14ac:dyDescent="0.25">
      <c r="A969" s="159">
        <v>16</v>
      </c>
      <c r="B969" s="95" t="str">
        <f t="shared" si="62"/>
        <v>Dhar</v>
      </c>
      <c r="C969" s="222">
        <f t="shared" si="63"/>
        <v>1845.0758524</v>
      </c>
      <c r="D969" s="222">
        <v>1218.17</v>
      </c>
      <c r="E969" s="73">
        <f t="shared" si="64"/>
        <v>0.66022759899841177</v>
      </c>
      <c r="F969" s="152"/>
      <c r="G969" s="152"/>
      <c r="H969" s="152"/>
    </row>
    <row r="970" spans="1:8" ht="12.75" customHeight="1" x14ac:dyDescent="0.25">
      <c r="A970" s="159">
        <v>17</v>
      </c>
      <c r="B970" s="95" t="str">
        <f t="shared" si="62"/>
        <v>Dindori</v>
      </c>
      <c r="C970" s="222">
        <f t="shared" si="63"/>
        <v>1036.2914927000002</v>
      </c>
      <c r="D970" s="222">
        <v>709.89</v>
      </c>
      <c r="E970" s="73">
        <f t="shared" si="64"/>
        <v>0.68502926541490838</v>
      </c>
      <c r="F970" s="152"/>
      <c r="G970" s="152"/>
      <c r="H970" s="152"/>
    </row>
    <row r="971" spans="1:8" ht="12.75" customHeight="1" x14ac:dyDescent="0.25">
      <c r="A971" s="159">
        <v>18</v>
      </c>
      <c r="B971" s="95" t="str">
        <f t="shared" si="62"/>
        <v>Guna</v>
      </c>
      <c r="C971" s="222">
        <f t="shared" si="63"/>
        <v>1052.1020807999998</v>
      </c>
      <c r="D971" s="222">
        <v>718.39</v>
      </c>
      <c r="E971" s="73">
        <f t="shared" si="64"/>
        <v>0.68281397129615873</v>
      </c>
      <c r="F971" s="152"/>
      <c r="G971" s="152"/>
      <c r="H971" s="152"/>
    </row>
    <row r="972" spans="1:8" ht="12.75" customHeight="1" x14ac:dyDescent="0.25">
      <c r="A972" s="159">
        <v>19</v>
      </c>
      <c r="B972" s="95" t="str">
        <f t="shared" si="62"/>
        <v>Gwalior</v>
      </c>
      <c r="C972" s="222">
        <f t="shared" si="63"/>
        <v>997.72592989999998</v>
      </c>
      <c r="D972" s="222">
        <v>607.67999999999995</v>
      </c>
      <c r="E972" s="73">
        <f t="shared" si="64"/>
        <v>0.6090650566342467</v>
      </c>
      <c r="F972" s="152"/>
      <c r="G972" s="152"/>
      <c r="H972" s="152"/>
    </row>
    <row r="973" spans="1:8" ht="12.75" customHeight="1" x14ac:dyDescent="0.25">
      <c r="A973" s="159">
        <v>20</v>
      </c>
      <c r="B973" s="95" t="str">
        <f t="shared" si="62"/>
        <v>Harda</v>
      </c>
      <c r="C973" s="222">
        <f t="shared" si="63"/>
        <v>450.31423580000001</v>
      </c>
      <c r="D973" s="222">
        <v>301.64999999999998</v>
      </c>
      <c r="E973" s="73">
        <f t="shared" si="64"/>
        <v>0.66986556501840877</v>
      </c>
      <c r="F973" s="152"/>
      <c r="G973" s="152"/>
      <c r="H973" s="152"/>
    </row>
    <row r="974" spans="1:8" ht="12.75" customHeight="1" x14ac:dyDescent="0.25">
      <c r="A974" s="159">
        <v>21</v>
      </c>
      <c r="B974" s="95" t="str">
        <f t="shared" si="62"/>
        <v>Hoshangabad</v>
      </c>
      <c r="C974" s="222">
        <f t="shared" si="63"/>
        <v>821.83706430000007</v>
      </c>
      <c r="D974" s="222">
        <v>469.35</v>
      </c>
      <c r="E974" s="73">
        <f t="shared" si="64"/>
        <v>0.57109860383307121</v>
      </c>
      <c r="F974" s="152"/>
      <c r="G974" s="152"/>
      <c r="H974" s="152"/>
    </row>
    <row r="975" spans="1:8" ht="12.75" customHeight="1" x14ac:dyDescent="0.25">
      <c r="A975" s="159">
        <v>22</v>
      </c>
      <c r="B975" s="95" t="str">
        <f t="shared" si="62"/>
        <v>Indore</v>
      </c>
      <c r="C975" s="222">
        <f t="shared" si="63"/>
        <v>1158.5010984999999</v>
      </c>
      <c r="D975" s="222">
        <v>761.76</v>
      </c>
      <c r="E975" s="73">
        <f t="shared" si="64"/>
        <v>0.65753929882872708</v>
      </c>
      <c r="F975" s="152"/>
      <c r="G975" s="152"/>
      <c r="H975" s="152"/>
    </row>
    <row r="976" spans="1:8" ht="12.75" customHeight="1" x14ac:dyDescent="0.25">
      <c r="A976" s="159">
        <v>23</v>
      </c>
      <c r="B976" s="95" t="str">
        <f t="shared" si="62"/>
        <v>Jabalpur</v>
      </c>
      <c r="C976" s="222">
        <f t="shared" si="63"/>
        <v>1454.5335764000001</v>
      </c>
      <c r="D976" s="222">
        <v>1058.03</v>
      </c>
      <c r="E976" s="73">
        <f t="shared" si="64"/>
        <v>0.72740156512484611</v>
      </c>
      <c r="F976" s="152"/>
      <c r="G976" s="152"/>
      <c r="H976" s="152"/>
    </row>
    <row r="977" spans="1:8" ht="12.75" customHeight="1" x14ac:dyDescent="0.25">
      <c r="A977" s="159">
        <v>24</v>
      </c>
      <c r="B977" s="95" t="str">
        <f t="shared" si="62"/>
        <v>Jhabua</v>
      </c>
      <c r="C977" s="222">
        <f t="shared" si="63"/>
        <v>1630.1369176000001</v>
      </c>
      <c r="D977" s="222">
        <v>1181.4099999999999</v>
      </c>
      <c r="E977" s="73">
        <f t="shared" si="64"/>
        <v>0.72473053474511395</v>
      </c>
      <c r="F977" s="152"/>
      <c r="G977" s="152"/>
      <c r="H977" s="152"/>
    </row>
    <row r="978" spans="1:8" ht="12.75" customHeight="1" x14ac:dyDescent="0.25">
      <c r="A978" s="159">
        <v>25</v>
      </c>
      <c r="B978" s="95" t="str">
        <f t="shared" si="62"/>
        <v>Katni</v>
      </c>
      <c r="C978" s="222">
        <f t="shared" si="63"/>
        <v>1279.1194054000002</v>
      </c>
      <c r="D978" s="222">
        <v>1276.833043224</v>
      </c>
      <c r="E978" s="73">
        <f t="shared" si="64"/>
        <v>0.9982125498476937</v>
      </c>
      <c r="F978" s="152"/>
      <c r="G978" s="152"/>
      <c r="H978" s="152"/>
    </row>
    <row r="979" spans="1:8" ht="12.75" customHeight="1" x14ac:dyDescent="0.25">
      <c r="A979" s="159">
        <v>26</v>
      </c>
      <c r="B979" s="95" t="str">
        <f t="shared" si="62"/>
        <v>Khandwa</v>
      </c>
      <c r="C979" s="222">
        <f t="shared" si="63"/>
        <v>1259.1728958000001</v>
      </c>
      <c r="D979" s="222">
        <v>1210.393085148</v>
      </c>
      <c r="E979" s="73">
        <f t="shared" si="64"/>
        <v>0.96126043467524891</v>
      </c>
      <c r="F979" s="152"/>
      <c r="G979" s="152"/>
      <c r="H979" s="152"/>
    </row>
    <row r="980" spans="1:8" ht="12.75" customHeight="1" x14ac:dyDescent="0.25">
      <c r="A980" s="159">
        <v>27</v>
      </c>
      <c r="B980" s="95" t="str">
        <f t="shared" si="62"/>
        <v>Khargone</v>
      </c>
      <c r="C980" s="222">
        <f t="shared" si="63"/>
        <v>1609.9845217000002</v>
      </c>
      <c r="D980" s="222">
        <v>1068.94</v>
      </c>
      <c r="E980" s="73">
        <f t="shared" si="64"/>
        <v>0.66394427126000854</v>
      </c>
      <c r="F980" s="152"/>
      <c r="G980" s="152"/>
      <c r="H980" s="152"/>
    </row>
    <row r="981" spans="1:8" ht="12.75" customHeight="1" x14ac:dyDescent="0.25">
      <c r="A981" s="159">
        <v>28</v>
      </c>
      <c r="B981" s="95" t="str">
        <f t="shared" si="62"/>
        <v>Mandla</v>
      </c>
      <c r="C981" s="222">
        <f t="shared" si="63"/>
        <v>1283.5382609000001</v>
      </c>
      <c r="D981" s="222">
        <v>894.96</v>
      </c>
      <c r="E981" s="73">
        <f t="shared" si="64"/>
        <v>0.69726008741840384</v>
      </c>
      <c r="F981" s="152"/>
      <c r="G981" s="152"/>
      <c r="H981" s="152"/>
    </row>
    <row r="982" spans="1:8" ht="12.75" customHeight="1" x14ac:dyDescent="0.25">
      <c r="A982" s="159">
        <v>29</v>
      </c>
      <c r="B982" s="95" t="str">
        <f t="shared" si="62"/>
        <v>Mandsaur</v>
      </c>
      <c r="C982" s="222">
        <f t="shared" si="63"/>
        <v>853.8436193</v>
      </c>
      <c r="D982" s="222">
        <v>489.01</v>
      </c>
      <c r="E982" s="73">
        <f t="shared" si="64"/>
        <v>0.57271611445770509</v>
      </c>
      <c r="F982" s="152"/>
      <c r="G982" s="152"/>
      <c r="H982" s="152"/>
    </row>
    <row r="983" spans="1:8" ht="12.75" customHeight="1" x14ac:dyDescent="0.25">
      <c r="A983" s="159">
        <v>30</v>
      </c>
      <c r="B983" s="95" t="str">
        <f t="shared" si="62"/>
        <v>Morena</v>
      </c>
      <c r="C983" s="222">
        <f t="shared" si="63"/>
        <v>1514.2822408000002</v>
      </c>
      <c r="D983" s="222">
        <v>971.28</v>
      </c>
      <c r="E983" s="73">
        <f t="shared" si="64"/>
        <v>0.64141279203464052</v>
      </c>
      <c r="F983" s="152"/>
      <c r="G983" s="152"/>
      <c r="H983" s="152"/>
    </row>
    <row r="984" spans="1:8" ht="12.75" customHeight="1" x14ac:dyDescent="0.25">
      <c r="A984" s="159">
        <v>31</v>
      </c>
      <c r="B984" s="95" t="str">
        <f t="shared" si="62"/>
        <v>Narsinghpur</v>
      </c>
      <c r="C984" s="222">
        <f t="shared" si="63"/>
        <v>758.61218439999993</v>
      </c>
      <c r="D984" s="222">
        <v>488.35</v>
      </c>
      <c r="E984" s="73">
        <f t="shared" si="64"/>
        <v>0.64374130819721131</v>
      </c>
      <c r="F984" s="152"/>
      <c r="G984" s="152"/>
      <c r="H984" s="152"/>
    </row>
    <row r="985" spans="1:8" ht="12.75" customHeight="1" x14ac:dyDescent="0.25">
      <c r="A985" s="159">
        <v>32</v>
      </c>
      <c r="B985" s="95" t="str">
        <f t="shared" si="62"/>
        <v>Neemuch</v>
      </c>
      <c r="C985" s="222">
        <f t="shared" si="63"/>
        <v>619.77442210000004</v>
      </c>
      <c r="D985" s="222">
        <v>416.49</v>
      </c>
      <c r="E985" s="73">
        <f t="shared" si="64"/>
        <v>0.67200256278533499</v>
      </c>
      <c r="F985" s="152"/>
      <c r="G985" s="152"/>
      <c r="H985" s="152"/>
    </row>
    <row r="986" spans="1:8" ht="12.75" customHeight="1" x14ac:dyDescent="0.25">
      <c r="A986" s="159">
        <v>33</v>
      </c>
      <c r="B986" s="95" t="str">
        <f t="shared" si="62"/>
        <v>Panna</v>
      </c>
      <c r="C986" s="222">
        <f t="shared" si="63"/>
        <v>1293.7065087999999</v>
      </c>
      <c r="D986" s="222">
        <v>880.37</v>
      </c>
      <c r="E986" s="73">
        <f t="shared" si="64"/>
        <v>0.68050210307483305</v>
      </c>
      <c r="F986" s="152"/>
      <c r="G986" s="152"/>
      <c r="H986" s="152"/>
    </row>
    <row r="987" spans="1:8" ht="12.75" customHeight="1" x14ac:dyDescent="0.25">
      <c r="A987" s="159">
        <v>34</v>
      </c>
      <c r="B987" s="95" t="str">
        <f t="shared" si="62"/>
        <v>Raisen</v>
      </c>
      <c r="C987" s="222">
        <f t="shared" si="63"/>
        <v>1344.0913666000001</v>
      </c>
      <c r="D987" s="222">
        <v>903.49</v>
      </c>
      <c r="E987" s="73">
        <f t="shared" si="64"/>
        <v>0.67219388685269155</v>
      </c>
      <c r="F987" s="152"/>
      <c r="G987" s="152"/>
      <c r="H987" s="152"/>
    </row>
    <row r="988" spans="1:8" ht="12.75" customHeight="1" x14ac:dyDescent="0.25">
      <c r="A988" s="159">
        <v>35</v>
      </c>
      <c r="B988" s="95" t="str">
        <f t="shared" si="62"/>
        <v>Rajgarh</v>
      </c>
      <c r="C988" s="222">
        <f t="shared" si="63"/>
        <v>1373.7939847</v>
      </c>
      <c r="D988" s="222">
        <v>869.28</v>
      </c>
      <c r="E988" s="73">
        <f t="shared" si="64"/>
        <v>0.63275863024675238</v>
      </c>
      <c r="F988" s="152"/>
      <c r="G988" s="152"/>
      <c r="H988" s="152"/>
    </row>
    <row r="989" spans="1:8" ht="12.75" customHeight="1" x14ac:dyDescent="0.25">
      <c r="A989" s="159">
        <v>36</v>
      </c>
      <c r="B989" s="95" t="str">
        <f t="shared" si="62"/>
        <v>Ratlam</v>
      </c>
      <c r="C989" s="222">
        <f t="shared" si="63"/>
        <v>931.05966210000008</v>
      </c>
      <c r="D989" s="222">
        <v>695.94</v>
      </c>
      <c r="E989" s="73">
        <f t="shared" si="64"/>
        <v>0.74747089615107065</v>
      </c>
      <c r="F989" s="152"/>
      <c r="G989" s="152"/>
      <c r="H989" s="152"/>
    </row>
    <row r="990" spans="1:8" ht="12.75" customHeight="1" x14ac:dyDescent="0.25">
      <c r="A990" s="159">
        <v>37</v>
      </c>
      <c r="B990" s="95" t="str">
        <f t="shared" si="62"/>
        <v>Rewa</v>
      </c>
      <c r="C990" s="222">
        <f t="shared" si="63"/>
        <v>1864.2325930000002</v>
      </c>
      <c r="D990" s="222">
        <v>1128.58</v>
      </c>
      <c r="E990" s="73">
        <f t="shared" si="64"/>
        <v>0.60538583234608201</v>
      </c>
      <c r="F990" s="152"/>
      <c r="G990" s="152"/>
      <c r="H990" s="152"/>
    </row>
    <row r="991" spans="1:8" ht="12.75" customHeight="1" x14ac:dyDescent="0.25">
      <c r="A991" s="159">
        <v>38</v>
      </c>
      <c r="B991" s="95" t="str">
        <f t="shared" si="62"/>
        <v>Sagar</v>
      </c>
      <c r="C991" s="222">
        <f t="shared" si="63"/>
        <v>2122.8893736</v>
      </c>
      <c r="D991" s="222">
        <v>1459.56</v>
      </c>
      <c r="E991" s="73">
        <f t="shared" si="64"/>
        <v>0.68753464883800097</v>
      </c>
      <c r="F991" s="152"/>
      <c r="G991" s="152"/>
      <c r="H991" s="152"/>
    </row>
    <row r="992" spans="1:8" ht="12.75" customHeight="1" x14ac:dyDescent="0.25">
      <c r="A992" s="159">
        <v>39</v>
      </c>
      <c r="B992" s="95" t="str">
        <f t="shared" si="62"/>
        <v>Satna</v>
      </c>
      <c r="C992" s="222">
        <f t="shared" si="63"/>
        <v>1817.5021266000001</v>
      </c>
      <c r="D992" s="222">
        <v>1117.01</v>
      </c>
      <c r="E992" s="73">
        <f t="shared" si="64"/>
        <v>0.61458525063164016</v>
      </c>
      <c r="F992" s="152"/>
      <c r="G992" s="152"/>
      <c r="H992" s="152"/>
    </row>
    <row r="993" spans="1:8" ht="12.75" customHeight="1" x14ac:dyDescent="0.25">
      <c r="A993" s="159">
        <v>40</v>
      </c>
      <c r="B993" s="95" t="str">
        <f t="shared" si="62"/>
        <v>Sehore</v>
      </c>
      <c r="C993" s="222">
        <f t="shared" si="63"/>
        <v>1084.0080949000001</v>
      </c>
      <c r="D993" s="222">
        <v>672.77</v>
      </c>
      <c r="E993" s="73">
        <f t="shared" si="64"/>
        <v>0.62063189672219476</v>
      </c>
      <c r="F993" s="152"/>
      <c r="G993" s="152"/>
      <c r="H993" s="152"/>
    </row>
    <row r="994" spans="1:8" ht="12.75" customHeight="1" x14ac:dyDescent="0.25">
      <c r="A994" s="159">
        <v>41</v>
      </c>
      <c r="B994" s="95" t="str">
        <f t="shared" si="62"/>
        <v>Seoni</v>
      </c>
      <c r="C994" s="222">
        <f t="shared" si="63"/>
        <v>1296.4914084000002</v>
      </c>
      <c r="D994" s="222">
        <v>965.77</v>
      </c>
      <c r="E994" s="73">
        <f t="shared" si="64"/>
        <v>0.74491045119370025</v>
      </c>
      <c r="F994" s="152"/>
      <c r="G994" s="152"/>
      <c r="H994" s="152"/>
    </row>
    <row r="995" spans="1:8" ht="12.75" customHeight="1" x14ac:dyDescent="0.25">
      <c r="A995" s="159">
        <v>42</v>
      </c>
      <c r="B995" s="95" t="str">
        <f t="shared" si="62"/>
        <v>Shahdol</v>
      </c>
      <c r="C995" s="222">
        <f t="shared" si="63"/>
        <v>1169.2115241000001</v>
      </c>
      <c r="D995" s="222">
        <v>522.28</v>
      </c>
      <c r="E995" s="73">
        <f t="shared" si="64"/>
        <v>0.44669419453594994</v>
      </c>
      <c r="F995" s="152"/>
      <c r="G995" s="152"/>
      <c r="H995" s="152"/>
    </row>
    <row r="996" spans="1:8" ht="12.75" customHeight="1" x14ac:dyDescent="0.25">
      <c r="A996" s="159">
        <v>43</v>
      </c>
      <c r="B996" s="95" t="str">
        <f t="shared" si="62"/>
        <v>Shajapur</v>
      </c>
      <c r="C996" s="160">
        <f t="shared" si="63"/>
        <v>535.53829459999997</v>
      </c>
      <c r="D996" s="222">
        <v>392.4</v>
      </c>
      <c r="E996" s="73">
        <f t="shared" si="64"/>
        <v>0.732720711024201</v>
      </c>
      <c r="F996" s="152"/>
      <c r="G996" s="152"/>
      <c r="H996" s="152"/>
    </row>
    <row r="997" spans="1:8" ht="12.75" customHeight="1" x14ac:dyDescent="0.25">
      <c r="A997" s="159">
        <v>44</v>
      </c>
      <c r="B997" s="95" t="str">
        <f t="shared" si="62"/>
        <v>Sheopur</v>
      </c>
      <c r="C997" s="222">
        <f t="shared" si="63"/>
        <v>768.33311220000007</v>
      </c>
      <c r="D997" s="222">
        <v>516.97</v>
      </c>
      <c r="E997" s="73">
        <f t="shared" si="64"/>
        <v>0.67284618063607637</v>
      </c>
      <c r="F997" s="152"/>
      <c r="G997" s="152"/>
      <c r="H997" s="152"/>
    </row>
    <row r="998" spans="1:8" ht="12.75" customHeight="1" x14ac:dyDescent="0.25">
      <c r="A998" s="159">
        <v>45</v>
      </c>
      <c r="B998" s="95" t="str">
        <f t="shared" si="62"/>
        <v>Shivpuri</v>
      </c>
      <c r="C998" s="222">
        <f t="shared" si="63"/>
        <v>1845.1730477000001</v>
      </c>
      <c r="D998" s="222">
        <v>1225</v>
      </c>
      <c r="E998" s="73">
        <f t="shared" si="64"/>
        <v>0.66389437106018701</v>
      </c>
      <c r="F998" s="152"/>
      <c r="G998" s="152"/>
      <c r="H998" s="152"/>
    </row>
    <row r="999" spans="1:8" ht="12.75" customHeight="1" x14ac:dyDescent="0.25">
      <c r="A999" s="159">
        <v>46</v>
      </c>
      <c r="B999" s="95" t="str">
        <f t="shared" si="62"/>
        <v>Sidhi</v>
      </c>
      <c r="C999" s="222">
        <f t="shared" si="63"/>
        <v>1560.0558768999999</v>
      </c>
      <c r="D999" s="222">
        <v>1061.5999999999999</v>
      </c>
      <c r="E999" s="73">
        <f t="shared" si="64"/>
        <v>0.68048844641995399</v>
      </c>
      <c r="F999" s="152"/>
      <c r="G999" s="152"/>
      <c r="H999" s="152"/>
    </row>
    <row r="1000" spans="1:8" ht="12.75" customHeight="1" x14ac:dyDescent="0.25">
      <c r="A1000" s="159">
        <v>47</v>
      </c>
      <c r="B1000" s="95" t="str">
        <f t="shared" si="62"/>
        <v>Singroli</v>
      </c>
      <c r="C1000" s="222">
        <f t="shared" si="63"/>
        <v>1440.6017687000001</v>
      </c>
      <c r="D1000" s="222">
        <v>876.93</v>
      </c>
      <c r="E1000" s="73">
        <f t="shared" si="64"/>
        <v>0.60872478366546923</v>
      </c>
      <c r="F1000" s="152"/>
      <c r="G1000" s="152"/>
      <c r="H1000" s="152"/>
    </row>
    <row r="1001" spans="1:8" ht="12.75" customHeight="1" x14ac:dyDescent="0.25">
      <c r="A1001" s="159">
        <v>48</v>
      </c>
      <c r="B1001" s="95" t="str">
        <f t="shared" si="62"/>
        <v>Tikamgarh</v>
      </c>
      <c r="C1001" s="222">
        <f t="shared" si="63"/>
        <v>1725.1053775999999</v>
      </c>
      <c r="D1001" s="222">
        <v>1231.69</v>
      </c>
      <c r="E1001" s="73">
        <f t="shared" si="64"/>
        <v>0.71397957249055188</v>
      </c>
      <c r="F1001" s="152"/>
      <c r="G1001" s="152"/>
      <c r="H1001" s="152"/>
    </row>
    <row r="1002" spans="1:8" ht="12.75" customHeight="1" x14ac:dyDescent="0.25">
      <c r="A1002" s="159">
        <v>49</v>
      </c>
      <c r="B1002" s="95" t="str">
        <f t="shared" si="62"/>
        <v>Ujjain</v>
      </c>
      <c r="C1002" s="222">
        <f t="shared" si="63"/>
        <v>1118.0450068999999</v>
      </c>
      <c r="D1002" s="222">
        <v>1120.6428022800001</v>
      </c>
      <c r="E1002" s="73">
        <f t="shared" si="64"/>
        <v>1.0023235159264323</v>
      </c>
      <c r="F1002" s="152"/>
      <c r="G1002" s="152"/>
      <c r="H1002" s="152"/>
    </row>
    <row r="1003" spans="1:8" ht="12.75" customHeight="1" x14ac:dyDescent="0.25">
      <c r="A1003" s="159">
        <v>50</v>
      </c>
      <c r="B1003" s="95" t="str">
        <f t="shared" si="62"/>
        <v>Umaria</v>
      </c>
      <c r="C1003" s="222">
        <f t="shared" si="63"/>
        <v>729.86225809999996</v>
      </c>
      <c r="D1003" s="222">
        <v>445.47</v>
      </c>
      <c r="E1003" s="73">
        <f t="shared" si="64"/>
        <v>0.61034804177936441</v>
      </c>
      <c r="F1003" s="152"/>
      <c r="G1003" s="152"/>
      <c r="H1003" s="152"/>
    </row>
    <row r="1004" spans="1:8" ht="12.75" customHeight="1" x14ac:dyDescent="0.25">
      <c r="A1004" s="159">
        <v>51</v>
      </c>
      <c r="B1004" s="95" t="str">
        <f t="shared" si="62"/>
        <v>Vidisha</v>
      </c>
      <c r="C1004" s="222">
        <f t="shared" si="63"/>
        <v>1516.4517228</v>
      </c>
      <c r="D1004" s="222">
        <v>1001.5799999999999</v>
      </c>
      <c r="E1004" s="73">
        <f>D1004/C1004</f>
        <v>0.66047602105701531</v>
      </c>
      <c r="F1004" s="152"/>
      <c r="G1004" s="152"/>
      <c r="H1004" s="152"/>
    </row>
    <row r="1005" spans="1:8" x14ac:dyDescent="0.2">
      <c r="A1005" s="185"/>
      <c r="B1005" s="186" t="s">
        <v>14</v>
      </c>
      <c r="C1005" s="248">
        <f>SUM(C954:C1004)</f>
        <v>62711.6650276</v>
      </c>
      <c r="D1005" s="248">
        <f>SUM(D954:D1004)</f>
        <v>41572.528930651999</v>
      </c>
      <c r="E1005" s="77">
        <f t="shared" si="64"/>
        <v>0.66291540676452354</v>
      </c>
      <c r="F1005" s="152"/>
      <c r="G1005" s="152"/>
      <c r="H1005" s="152"/>
    </row>
    <row r="1006" spans="1:8" s="202" customFormat="1" ht="15" x14ac:dyDescent="0.3">
      <c r="A1006" s="199" t="s">
        <v>161</v>
      </c>
      <c r="B1006" s="249"/>
      <c r="C1006" s="249"/>
      <c r="D1006" s="249"/>
      <c r="E1006" s="249"/>
      <c r="F1006" s="249"/>
      <c r="G1006" s="249"/>
      <c r="H1006" s="201"/>
    </row>
    <row r="1007" spans="1:8" s="202" customFormat="1" ht="15" x14ac:dyDescent="0.3">
      <c r="A1007" s="199" t="s">
        <v>162</v>
      </c>
      <c r="B1007" s="250"/>
      <c r="C1007" s="251"/>
      <c r="D1007" s="250"/>
      <c r="E1007" s="250"/>
      <c r="F1007" s="250"/>
      <c r="G1007" s="200"/>
      <c r="H1007" s="201"/>
    </row>
    <row r="1008" spans="1:8" s="202" customFormat="1" ht="15" x14ac:dyDescent="0.3">
      <c r="A1008" s="252" t="s">
        <v>251</v>
      </c>
      <c r="B1008" s="250"/>
      <c r="C1008" s="250"/>
      <c r="D1008" s="250"/>
      <c r="E1008" s="250"/>
      <c r="F1008" s="250"/>
      <c r="G1008" s="250" t="s">
        <v>147</v>
      </c>
      <c r="H1008" s="201"/>
    </row>
    <row r="1009" spans="1:8" s="202" customFormat="1" ht="51" customHeight="1" x14ac:dyDescent="0.3">
      <c r="A1009" s="203" t="s">
        <v>110</v>
      </c>
      <c r="B1009" s="203" t="s">
        <v>111</v>
      </c>
      <c r="C1009" s="203" t="s">
        <v>252</v>
      </c>
      <c r="D1009" s="203" t="s">
        <v>253</v>
      </c>
      <c r="E1009" s="203" t="s">
        <v>163</v>
      </c>
      <c r="F1009" s="203" t="s">
        <v>164</v>
      </c>
      <c r="G1009" s="203" t="s">
        <v>165</v>
      </c>
      <c r="H1009" s="201"/>
    </row>
    <row r="1010" spans="1:8" s="202" customFormat="1" ht="15.75" x14ac:dyDescent="0.3">
      <c r="A1010" s="159">
        <v>1</v>
      </c>
      <c r="B1010" s="95" t="str">
        <f t="shared" ref="B1010:B1060" si="65">B47</f>
        <v>Agar Malwa</v>
      </c>
      <c r="C1010" s="204">
        <v>354.32726932936066</v>
      </c>
      <c r="D1010" s="204">
        <v>56.137287250552951</v>
      </c>
      <c r="E1010" s="204">
        <v>174.21803866075919</v>
      </c>
      <c r="F1010" s="204">
        <f>D1010+E1010</f>
        <v>230.35532591131215</v>
      </c>
      <c r="G1010" s="253">
        <f>F1010/C1010</f>
        <v>0.6501202302247534</v>
      </c>
      <c r="H1010" s="201"/>
    </row>
    <row r="1011" spans="1:8" s="202" customFormat="1" ht="15.75" x14ac:dyDescent="0.3">
      <c r="A1011" s="159">
        <v>2</v>
      </c>
      <c r="B1011" s="95" t="str">
        <f t="shared" si="65"/>
        <v>Anooppur</v>
      </c>
      <c r="C1011" s="204">
        <v>913.43883297063155</v>
      </c>
      <c r="D1011" s="204">
        <v>72.877664979161437</v>
      </c>
      <c r="E1011" s="204">
        <v>476.58303257805807</v>
      </c>
      <c r="F1011" s="204">
        <f t="shared" ref="F1011:F1060" si="66">D1011+E1011</f>
        <v>549.46069755721953</v>
      </c>
      <c r="G1011" s="253">
        <f t="shared" ref="G1011:G1061" si="67">F1011/C1011</f>
        <v>0.60152982085324325</v>
      </c>
      <c r="H1011" s="201"/>
    </row>
    <row r="1012" spans="1:8" s="202" customFormat="1" ht="15.75" x14ac:dyDescent="0.3">
      <c r="A1012" s="159">
        <v>3</v>
      </c>
      <c r="B1012" s="95" t="str">
        <f t="shared" si="65"/>
        <v>Alirajpur</v>
      </c>
      <c r="C1012" s="204">
        <v>526.20560905685215</v>
      </c>
      <c r="D1012" s="204">
        <v>82.127776470577032</v>
      </c>
      <c r="E1012" s="204">
        <v>331.8659969684212</v>
      </c>
      <c r="F1012" s="204">
        <f t="shared" si="66"/>
        <v>413.99377343899823</v>
      </c>
      <c r="G1012" s="253">
        <f t="shared" si="67"/>
        <v>0.78675287057662213</v>
      </c>
      <c r="H1012" s="201"/>
    </row>
    <row r="1013" spans="1:8" s="202" customFormat="1" ht="15.75" x14ac:dyDescent="0.3">
      <c r="A1013" s="159">
        <v>4</v>
      </c>
      <c r="B1013" s="95" t="str">
        <f t="shared" si="65"/>
        <v>Ashoknagar</v>
      </c>
      <c r="C1013" s="204">
        <v>730.97446827902559</v>
      </c>
      <c r="D1013" s="204">
        <v>115.5766785856048</v>
      </c>
      <c r="E1013" s="204">
        <v>324.40300573870405</v>
      </c>
      <c r="F1013" s="204">
        <f t="shared" si="66"/>
        <v>439.97968432430883</v>
      </c>
      <c r="G1013" s="253">
        <f t="shared" si="67"/>
        <v>0.60190841598089984</v>
      </c>
      <c r="H1013" s="201"/>
    </row>
    <row r="1014" spans="1:8" s="202" customFormat="1" ht="15.75" x14ac:dyDescent="0.3">
      <c r="A1014" s="159">
        <v>5</v>
      </c>
      <c r="B1014" s="95" t="str">
        <f t="shared" si="65"/>
        <v>Badwani</v>
      </c>
      <c r="C1014" s="204">
        <v>1198.8155063989473</v>
      </c>
      <c r="D1014" s="204">
        <v>98.1261974150393</v>
      </c>
      <c r="E1014" s="204">
        <v>652.90304948419282</v>
      </c>
      <c r="F1014" s="204">
        <f t="shared" si="66"/>
        <v>751.02924689923213</v>
      </c>
      <c r="G1014" s="253">
        <f t="shared" si="67"/>
        <v>0.62647608651243225</v>
      </c>
      <c r="H1014" s="201"/>
    </row>
    <row r="1015" spans="1:8" s="202" customFormat="1" ht="15.75" x14ac:dyDescent="0.3">
      <c r="A1015" s="159">
        <v>6</v>
      </c>
      <c r="B1015" s="95" t="str">
        <f t="shared" si="65"/>
        <v>Balaghat</v>
      </c>
      <c r="C1015" s="204">
        <v>1175.8598492978731</v>
      </c>
      <c r="D1015" s="204">
        <v>95.178121608161973</v>
      </c>
      <c r="E1015" s="204">
        <v>648.49371315110352</v>
      </c>
      <c r="F1015" s="204">
        <f t="shared" si="66"/>
        <v>743.67183475926549</v>
      </c>
      <c r="G1015" s="253">
        <f t="shared" si="67"/>
        <v>0.63244938178927124</v>
      </c>
      <c r="H1015" s="201"/>
    </row>
    <row r="1016" spans="1:8" s="202" customFormat="1" ht="15.75" x14ac:dyDescent="0.3">
      <c r="A1016" s="159">
        <v>7</v>
      </c>
      <c r="B1016" s="95" t="str">
        <f t="shared" si="65"/>
        <v>Betul</v>
      </c>
      <c r="C1016" s="204">
        <v>1137.3296518387313</v>
      </c>
      <c r="D1016" s="204">
        <v>95.283278460804496</v>
      </c>
      <c r="E1016" s="204">
        <v>645.23500403925209</v>
      </c>
      <c r="F1016" s="204">
        <f t="shared" si="66"/>
        <v>740.51828250005656</v>
      </c>
      <c r="G1016" s="253">
        <f t="shared" si="67"/>
        <v>0.65110259044319641</v>
      </c>
      <c r="H1016" s="201"/>
    </row>
    <row r="1017" spans="1:8" s="202" customFormat="1" ht="15.75" x14ac:dyDescent="0.3">
      <c r="A1017" s="159">
        <v>8</v>
      </c>
      <c r="B1017" s="95" t="str">
        <f t="shared" si="65"/>
        <v>Bhind</v>
      </c>
      <c r="C1017" s="204">
        <v>828.84465469667816</v>
      </c>
      <c r="D1017" s="204">
        <v>80.026858631456378</v>
      </c>
      <c r="E1017" s="204">
        <v>465.78474083595762</v>
      </c>
      <c r="F1017" s="204">
        <f t="shared" si="66"/>
        <v>545.811599467414</v>
      </c>
      <c r="G1017" s="253">
        <f t="shared" si="67"/>
        <v>0.65852098626027555</v>
      </c>
      <c r="H1017" s="201"/>
    </row>
    <row r="1018" spans="1:8" s="202" customFormat="1" ht="15.75" x14ac:dyDescent="0.3">
      <c r="A1018" s="159">
        <v>9</v>
      </c>
      <c r="B1018" s="95" t="str">
        <f t="shared" si="65"/>
        <v>Bhopal</v>
      </c>
      <c r="C1018" s="204">
        <v>783.403877809135</v>
      </c>
      <c r="D1018" s="204">
        <v>70.625964942743565</v>
      </c>
      <c r="E1018" s="204">
        <v>364.94435250313705</v>
      </c>
      <c r="F1018" s="204">
        <f t="shared" si="66"/>
        <v>435.57031744588062</v>
      </c>
      <c r="G1018" s="253">
        <f t="shared" si="67"/>
        <v>0.55599714244968423</v>
      </c>
      <c r="H1018" s="201"/>
    </row>
    <row r="1019" spans="1:8" s="202" customFormat="1" ht="15.75" x14ac:dyDescent="0.3">
      <c r="A1019" s="159">
        <v>10</v>
      </c>
      <c r="B1019" s="95" t="str">
        <f t="shared" si="65"/>
        <v>Burhanpur</v>
      </c>
      <c r="C1019" s="204">
        <v>468.6280834269304</v>
      </c>
      <c r="D1019" s="204">
        <v>60.610491599893706</v>
      </c>
      <c r="E1019" s="204">
        <v>216.53602484318696</v>
      </c>
      <c r="F1019" s="204">
        <f t="shared" si="66"/>
        <v>277.14651644308066</v>
      </c>
      <c r="G1019" s="253">
        <f t="shared" si="67"/>
        <v>0.59139971812272751</v>
      </c>
      <c r="H1019" s="201"/>
    </row>
    <row r="1020" spans="1:8" s="202" customFormat="1" ht="15.75" x14ac:dyDescent="0.3">
      <c r="A1020" s="159">
        <v>11</v>
      </c>
      <c r="B1020" s="95" t="str">
        <f t="shared" si="65"/>
        <v>Chhatarpur</v>
      </c>
      <c r="C1020" s="204">
        <v>1336.7680001928338</v>
      </c>
      <c r="D1020" s="204">
        <v>103.09809019807474</v>
      </c>
      <c r="E1020" s="204">
        <v>732.78716748384591</v>
      </c>
      <c r="F1020" s="204">
        <f t="shared" si="66"/>
        <v>835.88525768192062</v>
      </c>
      <c r="G1020" s="253">
        <f t="shared" si="67"/>
        <v>0.62530316222511384</v>
      </c>
      <c r="H1020" s="201"/>
    </row>
    <row r="1021" spans="1:8" s="202" customFormat="1" ht="15.75" x14ac:dyDescent="0.3">
      <c r="A1021" s="159">
        <v>12</v>
      </c>
      <c r="B1021" s="95" t="str">
        <f t="shared" si="65"/>
        <v>Chhindwara</v>
      </c>
      <c r="C1021" s="204">
        <v>1416.2974425460909</v>
      </c>
      <c r="D1021" s="204">
        <v>109.56732199098184</v>
      </c>
      <c r="E1021" s="204">
        <v>807.26981750283994</v>
      </c>
      <c r="F1021" s="204">
        <f t="shared" si="66"/>
        <v>916.83713949382172</v>
      </c>
      <c r="G1021" s="253">
        <f t="shared" si="67"/>
        <v>0.64734787478371436</v>
      </c>
      <c r="H1021" s="201"/>
    </row>
    <row r="1022" spans="1:8" s="202" customFormat="1" ht="15.75" x14ac:dyDescent="0.3">
      <c r="A1022" s="159">
        <v>13</v>
      </c>
      <c r="B1022" s="95" t="str">
        <f t="shared" si="65"/>
        <v>Damoh</v>
      </c>
      <c r="C1022" s="204">
        <v>933.45712490346011</v>
      </c>
      <c r="D1022" s="204">
        <v>84.970480521153945</v>
      </c>
      <c r="E1022" s="204">
        <v>507.44439609379157</v>
      </c>
      <c r="F1022" s="204">
        <f t="shared" si="66"/>
        <v>592.41487661494557</v>
      </c>
      <c r="G1022" s="253">
        <f t="shared" si="67"/>
        <v>0.63464604941144376</v>
      </c>
      <c r="H1022" s="201"/>
    </row>
    <row r="1023" spans="1:8" s="202" customFormat="1" ht="15.75" x14ac:dyDescent="0.3">
      <c r="A1023" s="159">
        <v>14</v>
      </c>
      <c r="B1023" s="95" t="str">
        <f t="shared" si="65"/>
        <v>Datia</v>
      </c>
      <c r="C1023" s="204">
        <v>453.38190306080969</v>
      </c>
      <c r="D1023" s="204">
        <v>65.753261385879142</v>
      </c>
      <c r="E1023" s="204">
        <v>275.00140872482785</v>
      </c>
      <c r="F1023" s="204">
        <f t="shared" si="66"/>
        <v>340.75467011070702</v>
      </c>
      <c r="G1023" s="253">
        <f t="shared" si="67"/>
        <v>0.75158418942231897</v>
      </c>
      <c r="H1023" s="201"/>
    </row>
    <row r="1024" spans="1:8" s="202" customFormat="1" ht="15.75" x14ac:dyDescent="0.3">
      <c r="A1024" s="159">
        <v>15</v>
      </c>
      <c r="B1024" s="95" t="str">
        <f t="shared" si="65"/>
        <v>Dewas</v>
      </c>
      <c r="C1024" s="204">
        <v>831.38409140043063</v>
      </c>
      <c r="D1024" s="204">
        <v>80.325133636151691</v>
      </c>
      <c r="E1024" s="204">
        <v>456.674278100847</v>
      </c>
      <c r="F1024" s="204">
        <f t="shared" si="66"/>
        <v>536.9994117369987</v>
      </c>
      <c r="G1024" s="253">
        <f t="shared" si="67"/>
        <v>0.64591013623131321</v>
      </c>
      <c r="H1024" s="201"/>
    </row>
    <row r="1025" spans="1:8" s="202" customFormat="1" ht="15.75" x14ac:dyDescent="0.3">
      <c r="A1025" s="159">
        <v>16</v>
      </c>
      <c r="B1025" s="95" t="str">
        <f t="shared" si="65"/>
        <v>Dhar</v>
      </c>
      <c r="C1025" s="204">
        <v>1387.5414999798279</v>
      </c>
      <c r="D1025" s="204">
        <v>109.71602185340478</v>
      </c>
      <c r="E1025" s="204">
        <v>804.81103561635928</v>
      </c>
      <c r="F1025" s="204">
        <f t="shared" si="66"/>
        <v>914.52705746976403</v>
      </c>
      <c r="G1025" s="253">
        <f t="shared" si="67"/>
        <v>0.65909888639947667</v>
      </c>
      <c r="H1025" s="201"/>
    </row>
    <row r="1026" spans="1:8" s="202" customFormat="1" ht="15.75" x14ac:dyDescent="0.3">
      <c r="A1026" s="159">
        <v>17</v>
      </c>
      <c r="B1026" s="95" t="str">
        <f t="shared" si="65"/>
        <v>Dindori</v>
      </c>
      <c r="C1026" s="204">
        <v>844.04833813368452</v>
      </c>
      <c r="D1026" s="204">
        <v>89.062653473932585</v>
      </c>
      <c r="E1026" s="204">
        <v>426.00260792822667</v>
      </c>
      <c r="F1026" s="204">
        <f t="shared" si="66"/>
        <v>515.06526140215919</v>
      </c>
      <c r="G1026" s="253">
        <f t="shared" si="67"/>
        <v>0.61023194778280654</v>
      </c>
      <c r="H1026" s="201"/>
    </row>
    <row r="1027" spans="1:8" s="202" customFormat="1" ht="15.75" x14ac:dyDescent="0.3">
      <c r="A1027" s="159">
        <v>18</v>
      </c>
      <c r="B1027" s="95" t="str">
        <f t="shared" si="65"/>
        <v>Guna</v>
      </c>
      <c r="C1027" s="204">
        <v>817.38232070300705</v>
      </c>
      <c r="D1027" s="204">
        <v>85.808795682078511</v>
      </c>
      <c r="E1027" s="204">
        <v>489.01854147019037</v>
      </c>
      <c r="F1027" s="204">
        <f t="shared" si="66"/>
        <v>574.82733715226891</v>
      </c>
      <c r="G1027" s="253">
        <f t="shared" si="67"/>
        <v>0.70325393954921411</v>
      </c>
      <c r="H1027" s="201"/>
    </row>
    <row r="1028" spans="1:8" s="202" customFormat="1" ht="15.75" x14ac:dyDescent="0.3">
      <c r="A1028" s="159">
        <v>19</v>
      </c>
      <c r="B1028" s="95" t="str">
        <f t="shared" si="65"/>
        <v>Gwalior</v>
      </c>
      <c r="C1028" s="204">
        <v>714.87761116875981</v>
      </c>
      <c r="D1028" s="204">
        <v>74.906305341213354</v>
      </c>
      <c r="E1028" s="204">
        <v>360.00982092782135</v>
      </c>
      <c r="F1028" s="204">
        <f t="shared" si="66"/>
        <v>434.91612626903469</v>
      </c>
      <c r="G1028" s="253">
        <f t="shared" si="67"/>
        <v>0.60837844055290302</v>
      </c>
      <c r="H1028" s="201"/>
    </row>
    <row r="1029" spans="1:8" s="202" customFormat="1" ht="15.75" x14ac:dyDescent="0.3">
      <c r="A1029" s="159">
        <v>20</v>
      </c>
      <c r="B1029" s="95" t="str">
        <f t="shared" si="65"/>
        <v>Harda</v>
      </c>
      <c r="C1029" s="204">
        <v>335.21750080600572</v>
      </c>
      <c r="D1029" s="204">
        <v>58.93463864113621</v>
      </c>
      <c r="E1029" s="204">
        <v>194.35378732568927</v>
      </c>
      <c r="F1029" s="204">
        <f t="shared" si="66"/>
        <v>253.28842596682549</v>
      </c>
      <c r="G1029" s="253">
        <f t="shared" si="67"/>
        <v>0.75559427940907675</v>
      </c>
      <c r="H1029" s="201"/>
    </row>
    <row r="1030" spans="1:8" s="202" customFormat="1" ht="15.75" x14ac:dyDescent="0.3">
      <c r="A1030" s="159">
        <v>21</v>
      </c>
      <c r="B1030" s="95" t="str">
        <f t="shared" si="65"/>
        <v>Hoshangabad</v>
      </c>
      <c r="C1030" s="204">
        <v>600.34269836201781</v>
      </c>
      <c r="D1030" s="204">
        <v>73.086487882982979</v>
      </c>
      <c r="E1030" s="204">
        <v>341.9566828505628</v>
      </c>
      <c r="F1030" s="204">
        <f t="shared" si="66"/>
        <v>415.04317073354576</v>
      </c>
      <c r="G1030" s="253">
        <f t="shared" si="67"/>
        <v>0.69134374727294012</v>
      </c>
      <c r="H1030" s="201"/>
    </row>
    <row r="1031" spans="1:8" s="202" customFormat="1" ht="15.75" x14ac:dyDescent="0.3">
      <c r="A1031" s="159">
        <v>22</v>
      </c>
      <c r="B1031" s="95" t="str">
        <f t="shared" si="65"/>
        <v>Indore</v>
      </c>
      <c r="C1031" s="204">
        <v>794.36430437127615</v>
      </c>
      <c r="D1031" s="204">
        <v>71.947068062098893</v>
      </c>
      <c r="E1031" s="204">
        <v>390.6708976071119</v>
      </c>
      <c r="F1031" s="204">
        <f t="shared" si="66"/>
        <v>462.61796566921078</v>
      </c>
      <c r="G1031" s="253">
        <f t="shared" si="67"/>
        <v>0.58237506786683202</v>
      </c>
      <c r="H1031" s="201"/>
    </row>
    <row r="1032" spans="1:8" s="202" customFormat="1" ht="15.75" x14ac:dyDescent="0.3">
      <c r="A1032" s="159">
        <v>23</v>
      </c>
      <c r="B1032" s="95" t="str">
        <f t="shared" si="65"/>
        <v>Jabalpur</v>
      </c>
      <c r="C1032" s="204">
        <v>1001.6867783767345</v>
      </c>
      <c r="D1032" s="204">
        <v>85.193141881964905</v>
      </c>
      <c r="E1032" s="204">
        <v>520.56493054285693</v>
      </c>
      <c r="F1032" s="204">
        <f t="shared" si="66"/>
        <v>605.75807242482188</v>
      </c>
      <c r="G1032" s="253">
        <f t="shared" si="67"/>
        <v>0.60473801342019529</v>
      </c>
      <c r="H1032" s="201"/>
    </row>
    <row r="1033" spans="1:8" s="202" customFormat="1" ht="15.75" x14ac:dyDescent="0.3">
      <c r="A1033" s="159">
        <v>24</v>
      </c>
      <c r="B1033" s="95" t="str">
        <f t="shared" si="65"/>
        <v>Jhabua</v>
      </c>
      <c r="C1033" s="204">
        <v>1205.2780753605853</v>
      </c>
      <c r="D1033" s="204">
        <v>83.047779350589252</v>
      </c>
      <c r="E1033" s="204">
        <v>556.80840781523784</v>
      </c>
      <c r="F1033" s="204">
        <f t="shared" si="66"/>
        <v>639.85618716582712</v>
      </c>
      <c r="G1033" s="253">
        <f t="shared" si="67"/>
        <v>0.53087847547081624</v>
      </c>
      <c r="H1033" s="201"/>
    </row>
    <row r="1034" spans="1:8" s="202" customFormat="1" ht="15.75" x14ac:dyDescent="0.3">
      <c r="A1034" s="159">
        <v>25</v>
      </c>
      <c r="B1034" s="95" t="str">
        <f t="shared" si="65"/>
        <v>Katni</v>
      </c>
      <c r="C1034" s="204">
        <v>769.43650940044859</v>
      </c>
      <c r="D1034" s="204">
        <v>59.108403080353412</v>
      </c>
      <c r="E1034" s="204">
        <v>480.42576740070217</v>
      </c>
      <c r="F1034" s="204">
        <f t="shared" si="66"/>
        <v>539.53417048105553</v>
      </c>
      <c r="G1034" s="253">
        <f t="shared" si="67"/>
        <v>0.70120687527742231</v>
      </c>
      <c r="H1034" s="201"/>
    </row>
    <row r="1035" spans="1:8" s="202" customFormat="1" ht="15.75" x14ac:dyDescent="0.3">
      <c r="A1035" s="159">
        <v>26</v>
      </c>
      <c r="B1035" s="95" t="str">
        <f t="shared" si="65"/>
        <v>Khandwa</v>
      </c>
      <c r="C1035" s="204">
        <v>890.18356855763579</v>
      </c>
      <c r="D1035" s="204">
        <v>78.393543520830718</v>
      </c>
      <c r="E1035" s="204">
        <v>450.3542959055311</v>
      </c>
      <c r="F1035" s="204">
        <f t="shared" si="66"/>
        <v>528.74783942636179</v>
      </c>
      <c r="G1035" s="253">
        <f t="shared" si="67"/>
        <v>0.59397618435385391</v>
      </c>
      <c r="H1035" s="201"/>
    </row>
    <row r="1036" spans="1:8" s="202" customFormat="1" ht="15.75" x14ac:dyDescent="0.3">
      <c r="A1036" s="159">
        <v>27</v>
      </c>
      <c r="B1036" s="95" t="str">
        <f t="shared" si="65"/>
        <v>Khargone</v>
      </c>
      <c r="C1036" s="204">
        <v>1227.5007920027845</v>
      </c>
      <c r="D1036" s="204">
        <v>103.83042183654426</v>
      </c>
      <c r="E1036" s="204">
        <v>714.44692588476971</v>
      </c>
      <c r="F1036" s="204">
        <f t="shared" si="66"/>
        <v>818.27734772131396</v>
      </c>
      <c r="G1036" s="253">
        <f t="shared" si="67"/>
        <v>0.66662062709240011</v>
      </c>
      <c r="H1036" s="201"/>
    </row>
    <row r="1037" spans="1:8" s="202" customFormat="1" ht="15.75" x14ac:dyDescent="0.3">
      <c r="A1037" s="159">
        <v>28</v>
      </c>
      <c r="B1037" s="95" t="str">
        <f t="shared" si="65"/>
        <v>Mandla</v>
      </c>
      <c r="C1037" s="204">
        <v>945.78344162908752</v>
      </c>
      <c r="D1037" s="204">
        <v>89.549213492520124</v>
      </c>
      <c r="E1037" s="204">
        <v>565.25114445288887</v>
      </c>
      <c r="F1037" s="204">
        <f t="shared" si="66"/>
        <v>654.80035794540902</v>
      </c>
      <c r="G1037" s="253">
        <f t="shared" si="67"/>
        <v>0.69233645792902898</v>
      </c>
      <c r="H1037" s="201"/>
    </row>
    <row r="1038" spans="1:8" s="202" customFormat="1" ht="15.75" x14ac:dyDescent="0.3">
      <c r="A1038" s="159">
        <v>29</v>
      </c>
      <c r="B1038" s="95" t="str">
        <f t="shared" si="65"/>
        <v>Mandsaur</v>
      </c>
      <c r="C1038" s="204">
        <v>643.64723426542469</v>
      </c>
      <c r="D1038" s="204">
        <v>75.004021610407548</v>
      </c>
      <c r="E1038" s="204">
        <v>379.95451686907495</v>
      </c>
      <c r="F1038" s="204">
        <f t="shared" si="66"/>
        <v>454.95853847948251</v>
      </c>
      <c r="G1038" s="253">
        <f t="shared" si="67"/>
        <v>0.70684454816109488</v>
      </c>
      <c r="H1038" s="201"/>
    </row>
    <row r="1039" spans="1:8" s="202" customFormat="1" ht="15.75" x14ac:dyDescent="0.3">
      <c r="A1039" s="159">
        <v>30</v>
      </c>
      <c r="B1039" s="95" t="str">
        <f t="shared" si="65"/>
        <v>Morena</v>
      </c>
      <c r="C1039" s="204">
        <v>1166.7306407466547</v>
      </c>
      <c r="D1039" s="204">
        <v>99.625761536482884</v>
      </c>
      <c r="E1039" s="204">
        <v>662.20249827527789</v>
      </c>
      <c r="F1039" s="204">
        <f t="shared" si="66"/>
        <v>761.82825981176074</v>
      </c>
      <c r="G1039" s="253">
        <f t="shared" si="67"/>
        <v>0.65295984626256598</v>
      </c>
      <c r="H1039" s="201"/>
    </row>
    <row r="1040" spans="1:8" s="202" customFormat="1" ht="15.75" x14ac:dyDescent="0.3">
      <c r="A1040" s="159">
        <v>31</v>
      </c>
      <c r="B1040" s="95" t="str">
        <f t="shared" si="65"/>
        <v>Narsinghpur</v>
      </c>
      <c r="C1040" s="204">
        <v>559.90914842247116</v>
      </c>
      <c r="D1040" s="204">
        <v>71.485448997606255</v>
      </c>
      <c r="E1040" s="204">
        <v>356.93676532252562</v>
      </c>
      <c r="F1040" s="204">
        <f t="shared" si="66"/>
        <v>428.42221432013184</v>
      </c>
      <c r="G1040" s="253">
        <f t="shared" si="67"/>
        <v>0.76516380474796641</v>
      </c>
      <c r="H1040" s="201"/>
    </row>
    <row r="1041" spans="1:8" s="202" customFormat="1" ht="15.75" x14ac:dyDescent="0.3">
      <c r="A1041" s="159">
        <v>32</v>
      </c>
      <c r="B1041" s="95" t="str">
        <f t="shared" si="65"/>
        <v>Neemuch</v>
      </c>
      <c r="C1041" s="204">
        <v>450.10407829493374</v>
      </c>
      <c r="D1041" s="204">
        <v>63.975282484127256</v>
      </c>
      <c r="E1041" s="204">
        <v>256.71128817455724</v>
      </c>
      <c r="F1041" s="204">
        <f t="shared" si="66"/>
        <v>320.6865706586845</v>
      </c>
      <c r="G1041" s="253">
        <f t="shared" si="67"/>
        <v>0.71247203951916305</v>
      </c>
      <c r="H1041" s="201"/>
    </row>
    <row r="1042" spans="1:8" s="202" customFormat="1" ht="15.75" x14ac:dyDescent="0.3">
      <c r="A1042" s="159">
        <v>33</v>
      </c>
      <c r="B1042" s="95" t="str">
        <f t="shared" si="65"/>
        <v>Panna</v>
      </c>
      <c r="C1042" s="204">
        <v>937.27446808654679</v>
      </c>
      <c r="D1042" s="204">
        <v>84.37700077662673</v>
      </c>
      <c r="E1042" s="204">
        <v>510.41236249406836</v>
      </c>
      <c r="F1042" s="204">
        <f t="shared" si="66"/>
        <v>594.78936327069505</v>
      </c>
      <c r="G1042" s="253">
        <f t="shared" si="67"/>
        <v>0.63459465025753048</v>
      </c>
      <c r="H1042" s="201"/>
    </row>
    <row r="1043" spans="1:8" s="202" customFormat="1" ht="15.75" x14ac:dyDescent="0.3">
      <c r="A1043" s="159">
        <v>34</v>
      </c>
      <c r="B1043" s="95" t="str">
        <f t="shared" si="65"/>
        <v>Raisen</v>
      </c>
      <c r="C1043" s="204">
        <v>974.60261972366948</v>
      </c>
      <c r="D1043" s="204">
        <v>87.190111117596217</v>
      </c>
      <c r="E1043" s="204">
        <v>524.28333957227051</v>
      </c>
      <c r="F1043" s="204">
        <f t="shared" si="66"/>
        <v>611.4734506898667</v>
      </c>
      <c r="G1043" s="253">
        <f t="shared" si="67"/>
        <v>0.62740796947912847</v>
      </c>
      <c r="H1043" s="201"/>
    </row>
    <row r="1044" spans="1:8" s="202" customFormat="1" ht="15.75" x14ac:dyDescent="0.3">
      <c r="A1044" s="159">
        <v>35</v>
      </c>
      <c r="B1044" s="95" t="str">
        <f t="shared" si="65"/>
        <v>Rajgarh</v>
      </c>
      <c r="C1044" s="204">
        <v>1022.0277116403367</v>
      </c>
      <c r="D1044" s="204">
        <v>92.227539389221874</v>
      </c>
      <c r="E1044" s="204">
        <v>589.16900880218498</v>
      </c>
      <c r="F1044" s="204">
        <f t="shared" si="66"/>
        <v>681.39654819140685</v>
      </c>
      <c r="G1044" s="253">
        <f t="shared" si="67"/>
        <v>0.66671044280959579</v>
      </c>
      <c r="H1044" s="201"/>
    </row>
    <row r="1045" spans="1:8" s="202" customFormat="1" ht="15.75" x14ac:dyDescent="0.3">
      <c r="A1045" s="159">
        <v>36</v>
      </c>
      <c r="B1045" s="95" t="str">
        <f t="shared" si="65"/>
        <v>Ratlam</v>
      </c>
      <c r="C1045" s="204">
        <v>763.95894254529867</v>
      </c>
      <c r="D1045" s="204">
        <v>77.93809950707508</v>
      </c>
      <c r="E1045" s="204">
        <v>448.60315323707187</v>
      </c>
      <c r="F1045" s="204">
        <f t="shared" si="66"/>
        <v>526.54125274414696</v>
      </c>
      <c r="G1045" s="253">
        <f t="shared" si="67"/>
        <v>0.68922716054590316</v>
      </c>
      <c r="H1045" s="201"/>
    </row>
    <row r="1046" spans="1:8" s="202" customFormat="1" ht="15.75" x14ac:dyDescent="0.3">
      <c r="A1046" s="159">
        <v>37</v>
      </c>
      <c r="B1046" s="95" t="str">
        <f t="shared" si="65"/>
        <v>Rewa</v>
      </c>
      <c r="C1046" s="204">
        <v>1375.4390673706748</v>
      </c>
      <c r="D1046" s="204">
        <v>110.84399575892947</v>
      </c>
      <c r="E1046" s="204">
        <v>791.11952642062033</v>
      </c>
      <c r="F1046" s="204">
        <f t="shared" si="66"/>
        <v>901.96352217954984</v>
      </c>
      <c r="G1046" s="253">
        <f t="shared" si="67"/>
        <v>0.65576407096227596</v>
      </c>
      <c r="H1046" s="201"/>
    </row>
    <row r="1047" spans="1:8" s="202" customFormat="1" ht="15.75" x14ac:dyDescent="0.3">
      <c r="A1047" s="159">
        <v>38</v>
      </c>
      <c r="B1047" s="95" t="str">
        <f t="shared" si="65"/>
        <v>Sagar</v>
      </c>
      <c r="C1047" s="204">
        <v>1486.5446711661116</v>
      </c>
      <c r="D1047" s="204">
        <v>106.55142710625577</v>
      </c>
      <c r="E1047" s="204">
        <v>795.53858439903547</v>
      </c>
      <c r="F1047" s="204">
        <f t="shared" si="66"/>
        <v>902.09001150529127</v>
      </c>
      <c r="G1047" s="253">
        <f t="shared" si="67"/>
        <v>0.60683680013305741</v>
      </c>
      <c r="H1047" s="201"/>
    </row>
    <row r="1048" spans="1:8" s="202" customFormat="1" ht="15.75" x14ac:dyDescent="0.3">
      <c r="A1048" s="159">
        <v>39</v>
      </c>
      <c r="B1048" s="95" t="str">
        <f t="shared" si="65"/>
        <v>Satna</v>
      </c>
      <c r="C1048" s="204">
        <v>1334.6772311885727</v>
      </c>
      <c r="D1048" s="204">
        <v>101.51346641789817</v>
      </c>
      <c r="E1048" s="204">
        <v>710.9952688361584</v>
      </c>
      <c r="F1048" s="204">
        <f t="shared" si="66"/>
        <v>812.50873525405655</v>
      </c>
      <c r="G1048" s="253">
        <f t="shared" si="67"/>
        <v>0.60876795997373201</v>
      </c>
      <c r="H1048" s="201"/>
    </row>
    <row r="1049" spans="1:8" s="202" customFormat="1" ht="15.75" x14ac:dyDescent="0.3">
      <c r="A1049" s="159">
        <v>40</v>
      </c>
      <c r="B1049" s="95" t="str">
        <f t="shared" si="65"/>
        <v>Sehore</v>
      </c>
      <c r="C1049" s="204">
        <v>800.65931402189187</v>
      </c>
      <c r="D1049" s="204">
        <v>79.640256088857171</v>
      </c>
      <c r="E1049" s="204">
        <v>454.84361979271461</v>
      </c>
      <c r="F1049" s="204">
        <f t="shared" si="66"/>
        <v>534.48387588157175</v>
      </c>
      <c r="G1049" s="253">
        <f t="shared" si="67"/>
        <v>0.66755468464700551</v>
      </c>
      <c r="H1049" s="201"/>
    </row>
    <row r="1050" spans="1:8" s="202" customFormat="1" ht="15.75" x14ac:dyDescent="0.3">
      <c r="A1050" s="159">
        <v>41</v>
      </c>
      <c r="B1050" s="95" t="str">
        <f t="shared" si="65"/>
        <v>Seoni</v>
      </c>
      <c r="C1050" s="204">
        <v>976.70933394390727</v>
      </c>
      <c r="D1050" s="204">
        <v>94.053664252101015</v>
      </c>
      <c r="E1050" s="204">
        <v>600.13989846899074</v>
      </c>
      <c r="F1050" s="204">
        <f t="shared" si="66"/>
        <v>694.19356272109178</v>
      </c>
      <c r="G1050" s="253">
        <f t="shared" si="67"/>
        <v>0.71074734170704623</v>
      </c>
      <c r="H1050" s="201"/>
    </row>
    <row r="1051" spans="1:8" s="202" customFormat="1" ht="15.75" x14ac:dyDescent="0.3">
      <c r="A1051" s="159">
        <v>42</v>
      </c>
      <c r="B1051" s="95" t="str">
        <f t="shared" si="65"/>
        <v>Shahdol</v>
      </c>
      <c r="C1051" s="204">
        <v>873.15624478266318</v>
      </c>
      <c r="D1051" s="204">
        <v>81.318971888212829</v>
      </c>
      <c r="E1051" s="204">
        <v>468.39680183474957</v>
      </c>
      <c r="F1051" s="204">
        <f t="shared" si="66"/>
        <v>549.71577372296235</v>
      </c>
      <c r="G1051" s="253">
        <f t="shared" si="67"/>
        <v>0.62957320297215735</v>
      </c>
      <c r="H1051" s="201"/>
    </row>
    <row r="1052" spans="1:8" s="202" customFormat="1" ht="15.75" x14ac:dyDescent="0.3">
      <c r="A1052" s="159">
        <v>43</v>
      </c>
      <c r="B1052" s="95" t="str">
        <f t="shared" si="65"/>
        <v>Shajapur</v>
      </c>
      <c r="C1052" s="204">
        <v>392.13770079553962</v>
      </c>
      <c r="D1052" s="204">
        <v>60.881401091494276</v>
      </c>
      <c r="E1052" s="204">
        <v>225.07411196831302</v>
      </c>
      <c r="F1052" s="204">
        <f t="shared" si="66"/>
        <v>285.95551305980729</v>
      </c>
      <c r="G1052" s="253">
        <f t="shared" si="67"/>
        <v>0.72922219026551682</v>
      </c>
      <c r="H1052" s="201"/>
    </row>
    <row r="1053" spans="1:8" s="202" customFormat="1" ht="15.75" x14ac:dyDescent="0.3">
      <c r="A1053" s="159">
        <v>44</v>
      </c>
      <c r="B1053" s="95" t="str">
        <f t="shared" si="65"/>
        <v>Sheopur</v>
      </c>
      <c r="C1053" s="204">
        <v>648.41230055777737</v>
      </c>
      <c r="D1053" s="204">
        <v>104.46200629617125</v>
      </c>
      <c r="E1053" s="204">
        <v>307.18761535034008</v>
      </c>
      <c r="F1053" s="204">
        <f t="shared" si="66"/>
        <v>411.64962164651132</v>
      </c>
      <c r="G1053" s="253">
        <f t="shared" si="67"/>
        <v>0.6348578231665285</v>
      </c>
      <c r="H1053" s="201"/>
    </row>
    <row r="1054" spans="1:8" s="202" customFormat="1" ht="15.75" x14ac:dyDescent="0.3">
      <c r="A1054" s="159">
        <v>45</v>
      </c>
      <c r="B1054" s="95" t="str">
        <f t="shared" si="65"/>
        <v>Shivpuri</v>
      </c>
      <c r="C1054" s="204">
        <v>1329.4995763712045</v>
      </c>
      <c r="D1054" s="204">
        <v>68.253387264383335</v>
      </c>
      <c r="E1054" s="204">
        <v>737.04356271070856</v>
      </c>
      <c r="F1054" s="204">
        <f t="shared" si="66"/>
        <v>805.29694997509193</v>
      </c>
      <c r="G1054" s="253">
        <f t="shared" si="67"/>
        <v>0.60571433363905647</v>
      </c>
      <c r="H1054" s="201"/>
    </row>
    <row r="1055" spans="1:8" s="202" customFormat="1" ht="15.75" x14ac:dyDescent="0.3">
      <c r="A1055" s="159">
        <v>46</v>
      </c>
      <c r="B1055" s="95" t="str">
        <f t="shared" si="65"/>
        <v>Sidhi</v>
      </c>
      <c r="C1055" s="204">
        <v>1100.4721892681546</v>
      </c>
      <c r="D1055" s="204">
        <v>90.351862701754825</v>
      </c>
      <c r="E1055" s="204">
        <v>573.40949627347754</v>
      </c>
      <c r="F1055" s="204">
        <f t="shared" si="66"/>
        <v>663.76135897523238</v>
      </c>
      <c r="G1055" s="253">
        <f t="shared" si="67"/>
        <v>0.60316050278076783</v>
      </c>
      <c r="H1055" s="201"/>
    </row>
    <row r="1056" spans="1:8" s="202" customFormat="1" ht="15.75" x14ac:dyDescent="0.3">
      <c r="A1056" s="159">
        <v>47</v>
      </c>
      <c r="B1056" s="95" t="str">
        <f t="shared" si="65"/>
        <v>Singroli</v>
      </c>
      <c r="C1056" s="204">
        <v>1023.008976997666</v>
      </c>
      <c r="D1056" s="204">
        <v>85.157056744983819</v>
      </c>
      <c r="E1056" s="204">
        <v>538.0066961025434</v>
      </c>
      <c r="F1056" s="204">
        <f t="shared" si="66"/>
        <v>623.16375284752723</v>
      </c>
      <c r="G1056" s="253">
        <f t="shared" si="67"/>
        <v>0.60914788321446867</v>
      </c>
      <c r="H1056" s="201"/>
    </row>
    <row r="1057" spans="1:11" s="202" customFormat="1" ht="15.75" x14ac:dyDescent="0.3">
      <c r="A1057" s="159">
        <v>48</v>
      </c>
      <c r="B1057" s="95" t="str">
        <f t="shared" si="65"/>
        <v>Tikamgarh</v>
      </c>
      <c r="C1057" s="204">
        <v>1257.5542341280784</v>
      </c>
      <c r="D1057" s="204">
        <v>94.204266124441588</v>
      </c>
      <c r="E1057" s="204">
        <v>658.5514544599996</v>
      </c>
      <c r="F1057" s="204">
        <f t="shared" si="66"/>
        <v>752.75572058444118</v>
      </c>
      <c r="G1057" s="253">
        <f t="shared" si="67"/>
        <v>0.59858708289138896</v>
      </c>
      <c r="H1057" s="201"/>
    </row>
    <row r="1058" spans="1:11" s="202" customFormat="1" ht="15.75" x14ac:dyDescent="0.3">
      <c r="A1058" s="159">
        <v>49</v>
      </c>
      <c r="B1058" s="95" t="str">
        <f t="shared" si="65"/>
        <v>Ujjain</v>
      </c>
      <c r="C1058" s="204">
        <v>841.93370308751992</v>
      </c>
      <c r="D1058" s="204">
        <v>80.537486042027027</v>
      </c>
      <c r="E1058" s="204">
        <v>467.4782365952164</v>
      </c>
      <c r="F1058" s="204">
        <f t="shared" si="66"/>
        <v>548.01572263724347</v>
      </c>
      <c r="G1058" s="253">
        <f t="shared" si="67"/>
        <v>0.65090127717606838</v>
      </c>
      <c r="H1058" s="201"/>
    </row>
    <row r="1059" spans="1:11" s="202" customFormat="1" ht="15.75" x14ac:dyDescent="0.3">
      <c r="A1059" s="159">
        <v>50</v>
      </c>
      <c r="B1059" s="95" t="str">
        <f t="shared" si="65"/>
        <v>Umaria</v>
      </c>
      <c r="C1059" s="204">
        <v>525.92165413376176</v>
      </c>
      <c r="D1059" s="204">
        <v>66.796766879291908</v>
      </c>
      <c r="E1059" s="204">
        <v>292.14189855540923</v>
      </c>
      <c r="F1059" s="204">
        <f t="shared" si="66"/>
        <v>358.93866543470114</v>
      </c>
      <c r="G1059" s="253">
        <f t="shared" si="67"/>
        <v>0.68249455525063707</v>
      </c>
      <c r="H1059" s="201"/>
    </row>
    <row r="1060" spans="1:11" s="202" customFormat="1" ht="15.75" x14ac:dyDescent="0.3">
      <c r="A1060" s="159">
        <v>51</v>
      </c>
      <c r="B1060" s="95" t="str">
        <f t="shared" si="65"/>
        <v>Vidisha</v>
      </c>
      <c r="C1060" s="204">
        <v>1124.2591544014956</v>
      </c>
      <c r="D1060" s="204">
        <v>92.031538718963247</v>
      </c>
      <c r="E1060" s="204">
        <v>607.8014230478193</v>
      </c>
      <c r="F1060" s="204">
        <f t="shared" si="66"/>
        <v>699.83296176678255</v>
      </c>
      <c r="G1060" s="253">
        <f t="shared" si="67"/>
        <v>0.62248366760183671</v>
      </c>
      <c r="H1060" s="201"/>
    </row>
    <row r="1061" spans="1:11" s="202" customFormat="1" ht="15" x14ac:dyDescent="0.3">
      <c r="A1061" s="365" t="s">
        <v>14</v>
      </c>
      <c r="B1061" s="366"/>
      <c r="C1061" s="254">
        <f t="shared" ref="C1061:E1061" si="68">SUM(C1010:C1060)</f>
        <v>46231.4</v>
      </c>
      <c r="D1061" s="254">
        <f t="shared" si="68"/>
        <v>4301.2899005707968</v>
      </c>
      <c r="E1061" s="254">
        <f t="shared" si="68"/>
        <v>25330.820000000003</v>
      </c>
      <c r="F1061" s="254">
        <f>SUM(F1010:F1060)</f>
        <v>29632.109900570795</v>
      </c>
      <c r="G1061" s="255">
        <f t="shared" si="67"/>
        <v>0.64095203477659757</v>
      </c>
      <c r="H1061" s="201"/>
    </row>
    <row r="1062" spans="1:11" s="202" customFormat="1" ht="15" x14ac:dyDescent="0.3">
      <c r="A1062" s="199" t="s">
        <v>166</v>
      </c>
      <c r="B1062" s="200"/>
      <c r="C1062" s="200"/>
      <c r="D1062" s="200"/>
      <c r="E1062" s="200"/>
      <c r="F1062" s="200"/>
      <c r="G1062" s="250"/>
      <c r="H1062" s="201"/>
      <c r="J1062" s="256">
        <v>3302.6089685000002</v>
      </c>
      <c r="K1062" s="257">
        <f>J1062-D1061</f>
        <v>-998.68093207079664</v>
      </c>
    </row>
    <row r="1063" spans="1:11" s="202" customFormat="1" ht="15" x14ac:dyDescent="0.3">
      <c r="A1063" s="252" t="s">
        <v>251</v>
      </c>
      <c r="B1063" s="250"/>
      <c r="C1063" s="250"/>
      <c r="D1063" s="250"/>
      <c r="E1063" s="200"/>
      <c r="F1063" s="250"/>
      <c r="G1063" s="250" t="s">
        <v>147</v>
      </c>
      <c r="H1063" s="201"/>
    </row>
    <row r="1064" spans="1:11" s="202" customFormat="1" ht="63.75" x14ac:dyDescent="0.3">
      <c r="A1064" s="258" t="s">
        <v>110</v>
      </c>
      <c r="B1064" s="258" t="s">
        <v>111</v>
      </c>
      <c r="C1064" s="203" t="s">
        <v>252</v>
      </c>
      <c r="D1064" s="203" t="s">
        <v>164</v>
      </c>
      <c r="E1064" s="258" t="s">
        <v>130</v>
      </c>
      <c r="F1064" s="258" t="s">
        <v>160</v>
      </c>
      <c r="G1064" s="258" t="s">
        <v>287</v>
      </c>
      <c r="H1064" s="258" t="s">
        <v>245</v>
      </c>
    </row>
    <row r="1065" spans="1:11" s="202" customFormat="1" ht="15" x14ac:dyDescent="0.3">
      <c r="A1065" s="259">
        <v>1</v>
      </c>
      <c r="B1065" s="260" t="str">
        <f t="shared" ref="B1065:B1115" si="69">B47</f>
        <v>Agar Malwa</v>
      </c>
      <c r="C1065" s="261">
        <f t="shared" ref="C1065:C1115" si="70">C1010</f>
        <v>354.32726932936066</v>
      </c>
      <c r="D1065" s="261">
        <f>F1010</f>
        <v>230.35532591131215</v>
      </c>
      <c r="E1065" s="262">
        <v>191.24</v>
      </c>
      <c r="F1065" s="263">
        <f>E1065/C1065</f>
        <v>0.53972701667010325</v>
      </c>
      <c r="G1065" s="262">
        <f>D1065-E1065</f>
        <v>39.115325911312141</v>
      </c>
      <c r="H1065" s="253">
        <f>G1065/C1065</f>
        <v>0.11039321355465012</v>
      </c>
    </row>
    <row r="1066" spans="1:11" s="202" customFormat="1" ht="15" x14ac:dyDescent="0.3">
      <c r="A1066" s="259">
        <v>2</v>
      </c>
      <c r="B1066" s="260" t="str">
        <f t="shared" si="69"/>
        <v>Anooppur</v>
      </c>
      <c r="C1066" s="261">
        <f t="shared" si="70"/>
        <v>913.43883297063155</v>
      </c>
      <c r="D1066" s="261">
        <f t="shared" ref="D1066:D1114" si="71">F1011</f>
        <v>549.46069755721953</v>
      </c>
      <c r="E1066" s="262">
        <v>387.06</v>
      </c>
      <c r="F1066" s="263">
        <f t="shared" ref="F1066:F1116" si="72">E1066/C1066</f>
        <v>0.42373937479888657</v>
      </c>
      <c r="G1066" s="262">
        <f t="shared" ref="G1066:G1114" si="73">D1066-E1066</f>
        <v>162.40069755721953</v>
      </c>
      <c r="H1066" s="253">
        <f t="shared" ref="H1066:H1114" si="74">G1066/C1066</f>
        <v>0.17779044605435662</v>
      </c>
    </row>
    <row r="1067" spans="1:11" s="202" customFormat="1" ht="15" x14ac:dyDescent="0.3">
      <c r="A1067" s="259">
        <v>3</v>
      </c>
      <c r="B1067" s="260" t="str">
        <f t="shared" si="69"/>
        <v>Alirajpur</v>
      </c>
      <c r="C1067" s="261">
        <f t="shared" si="70"/>
        <v>526.20560905685215</v>
      </c>
      <c r="D1067" s="261">
        <f t="shared" si="71"/>
        <v>413.99377343899823</v>
      </c>
      <c r="E1067" s="262">
        <v>550.76</v>
      </c>
      <c r="F1067" s="263">
        <f t="shared" si="72"/>
        <v>1.0466631113779992</v>
      </c>
      <c r="G1067" s="262">
        <f t="shared" si="73"/>
        <v>-136.76622656100176</v>
      </c>
      <c r="H1067" s="253">
        <f t="shared" si="74"/>
        <v>-0.25991024080137715</v>
      </c>
    </row>
    <row r="1068" spans="1:11" s="202" customFormat="1" ht="15" x14ac:dyDescent="0.3">
      <c r="A1068" s="259">
        <v>4</v>
      </c>
      <c r="B1068" s="260" t="str">
        <f t="shared" si="69"/>
        <v>Ashoknagar</v>
      </c>
      <c r="C1068" s="261">
        <f t="shared" si="70"/>
        <v>730.97446827902559</v>
      </c>
      <c r="D1068" s="261">
        <f t="shared" si="71"/>
        <v>439.97968432430883</v>
      </c>
      <c r="E1068" s="262">
        <v>416.5</v>
      </c>
      <c r="F1068" s="263">
        <f t="shared" si="72"/>
        <v>0.56978734288844513</v>
      </c>
      <c r="G1068" s="262">
        <f t="shared" si="73"/>
        <v>23.479684324308835</v>
      </c>
      <c r="H1068" s="253">
        <f t="shared" si="74"/>
        <v>3.2121073092454759E-2</v>
      </c>
    </row>
    <row r="1069" spans="1:11" s="202" customFormat="1" ht="15" x14ac:dyDescent="0.3">
      <c r="A1069" s="259">
        <v>5</v>
      </c>
      <c r="B1069" s="260" t="str">
        <f t="shared" si="69"/>
        <v>Badwani</v>
      </c>
      <c r="C1069" s="261">
        <f t="shared" si="70"/>
        <v>1198.8155063989473</v>
      </c>
      <c r="D1069" s="261">
        <f t="shared" si="71"/>
        <v>751.02924689923213</v>
      </c>
      <c r="E1069" s="262">
        <v>776.88000000000011</v>
      </c>
      <c r="F1069" s="263">
        <f t="shared" si="72"/>
        <v>0.64803966569770621</v>
      </c>
      <c r="G1069" s="262">
        <f t="shared" si="73"/>
        <v>-25.850753100767975</v>
      </c>
      <c r="H1069" s="253">
        <f t="shared" si="74"/>
        <v>-2.1563579185273938E-2</v>
      </c>
    </row>
    <row r="1070" spans="1:11" s="202" customFormat="1" ht="15" x14ac:dyDescent="0.3">
      <c r="A1070" s="259">
        <v>6</v>
      </c>
      <c r="B1070" s="260" t="str">
        <f t="shared" si="69"/>
        <v>Balaghat</v>
      </c>
      <c r="C1070" s="261">
        <f t="shared" si="70"/>
        <v>1175.8598492978731</v>
      </c>
      <c r="D1070" s="261">
        <f t="shared" si="71"/>
        <v>743.67183475926549</v>
      </c>
      <c r="E1070" s="262">
        <v>745.84</v>
      </c>
      <c r="F1070" s="263">
        <f t="shared" si="72"/>
        <v>0.63429327946298564</v>
      </c>
      <c r="G1070" s="262">
        <f t="shared" si="73"/>
        <v>-2.1681652407345382</v>
      </c>
      <c r="H1070" s="253">
        <f t="shared" si="74"/>
        <v>-1.8438976737144212E-3</v>
      </c>
    </row>
    <row r="1071" spans="1:11" s="202" customFormat="1" ht="15" x14ac:dyDescent="0.3">
      <c r="A1071" s="259">
        <v>7</v>
      </c>
      <c r="B1071" s="260" t="str">
        <f t="shared" si="69"/>
        <v>Betul</v>
      </c>
      <c r="C1071" s="261">
        <f t="shared" si="70"/>
        <v>1137.3296518387313</v>
      </c>
      <c r="D1071" s="261">
        <f t="shared" si="71"/>
        <v>740.51828250005656</v>
      </c>
      <c r="E1071" s="262">
        <v>760.2</v>
      </c>
      <c r="F1071" s="263">
        <f t="shared" si="72"/>
        <v>0.66840779080276136</v>
      </c>
      <c r="G1071" s="262">
        <f t="shared" si="73"/>
        <v>-19.681717499943488</v>
      </c>
      <c r="H1071" s="253">
        <f t="shared" si="74"/>
        <v>-1.7305200359564947E-2</v>
      </c>
    </row>
    <row r="1072" spans="1:11" s="202" customFormat="1" ht="15" x14ac:dyDescent="0.3">
      <c r="A1072" s="259">
        <v>8</v>
      </c>
      <c r="B1072" s="260" t="str">
        <f t="shared" si="69"/>
        <v>Bhind</v>
      </c>
      <c r="C1072" s="261">
        <f t="shared" si="70"/>
        <v>828.84465469667816</v>
      </c>
      <c r="D1072" s="261">
        <f t="shared" si="71"/>
        <v>545.811599467414</v>
      </c>
      <c r="E1072" s="262">
        <v>546.28000000000009</v>
      </c>
      <c r="F1072" s="263">
        <f t="shared" si="72"/>
        <v>0.65908611089482783</v>
      </c>
      <c r="G1072" s="262">
        <f t="shared" si="73"/>
        <v>-0.46840053258608805</v>
      </c>
      <c r="H1072" s="253">
        <f t="shared" si="74"/>
        <v>-5.6512463455230064E-4</v>
      </c>
    </row>
    <row r="1073" spans="1:8" s="202" customFormat="1" ht="15" x14ac:dyDescent="0.3">
      <c r="A1073" s="259">
        <v>9</v>
      </c>
      <c r="B1073" s="260" t="str">
        <f t="shared" si="69"/>
        <v>Bhopal</v>
      </c>
      <c r="C1073" s="261">
        <f t="shared" si="70"/>
        <v>783.403877809135</v>
      </c>
      <c r="D1073" s="261">
        <f t="shared" si="71"/>
        <v>435.57031744588062</v>
      </c>
      <c r="E1073" s="262">
        <v>392.14</v>
      </c>
      <c r="F1073" s="263">
        <f t="shared" si="72"/>
        <v>0.5005591765726991</v>
      </c>
      <c r="G1073" s="262">
        <f t="shared" si="73"/>
        <v>43.430317445880632</v>
      </c>
      <c r="H1073" s="253">
        <f t="shared" si="74"/>
        <v>5.5437965876985101E-2</v>
      </c>
    </row>
    <row r="1074" spans="1:8" s="202" customFormat="1" ht="15" x14ac:dyDescent="0.3">
      <c r="A1074" s="259">
        <v>10</v>
      </c>
      <c r="B1074" s="260" t="str">
        <f t="shared" si="69"/>
        <v>Burhanpur</v>
      </c>
      <c r="C1074" s="261">
        <f t="shared" si="70"/>
        <v>468.6280834269304</v>
      </c>
      <c r="D1074" s="261">
        <f t="shared" si="71"/>
        <v>277.14651644308066</v>
      </c>
      <c r="E1074" s="262">
        <v>244.38</v>
      </c>
      <c r="F1074" s="263">
        <f t="shared" si="72"/>
        <v>0.52147963095366712</v>
      </c>
      <c r="G1074" s="262">
        <f t="shared" si="73"/>
        <v>32.766516443080661</v>
      </c>
      <c r="H1074" s="253">
        <f t="shared" si="74"/>
        <v>6.9920087169060355E-2</v>
      </c>
    </row>
    <row r="1075" spans="1:8" s="202" customFormat="1" ht="15" x14ac:dyDescent="0.3">
      <c r="A1075" s="259">
        <v>11</v>
      </c>
      <c r="B1075" s="260" t="str">
        <f t="shared" si="69"/>
        <v>Chhatarpur</v>
      </c>
      <c r="C1075" s="261">
        <f t="shared" si="70"/>
        <v>1336.7680001928338</v>
      </c>
      <c r="D1075" s="261">
        <f t="shared" si="71"/>
        <v>835.88525768192062</v>
      </c>
      <c r="E1075" s="262">
        <v>850.6099999999999</v>
      </c>
      <c r="F1075" s="263">
        <f t="shared" si="72"/>
        <v>0.63631834385420372</v>
      </c>
      <c r="G1075" s="262">
        <f t="shared" si="73"/>
        <v>-14.724742318079279</v>
      </c>
      <c r="H1075" s="253">
        <f t="shared" si="74"/>
        <v>-1.1015181629089849E-2</v>
      </c>
    </row>
    <row r="1076" spans="1:8" s="202" customFormat="1" ht="15" x14ac:dyDescent="0.3">
      <c r="A1076" s="259">
        <v>12</v>
      </c>
      <c r="B1076" s="260" t="str">
        <f t="shared" si="69"/>
        <v>Chhindwara</v>
      </c>
      <c r="C1076" s="261">
        <f t="shared" si="70"/>
        <v>1416.2974425460909</v>
      </c>
      <c r="D1076" s="261">
        <f t="shared" si="71"/>
        <v>916.83713949382172</v>
      </c>
      <c r="E1076" s="262">
        <v>953.96</v>
      </c>
      <c r="F1076" s="263">
        <f t="shared" si="72"/>
        <v>0.6735590783000055</v>
      </c>
      <c r="G1076" s="262">
        <f t="shared" si="73"/>
        <v>-37.122860506178313</v>
      </c>
      <c r="H1076" s="253">
        <f t="shared" si="74"/>
        <v>-2.6211203516291186E-2</v>
      </c>
    </row>
    <row r="1077" spans="1:8" s="202" customFormat="1" ht="15" x14ac:dyDescent="0.3">
      <c r="A1077" s="259">
        <v>13</v>
      </c>
      <c r="B1077" s="260" t="str">
        <f t="shared" si="69"/>
        <v>Damoh</v>
      </c>
      <c r="C1077" s="261">
        <f t="shared" si="70"/>
        <v>933.45712490346011</v>
      </c>
      <c r="D1077" s="261">
        <f t="shared" si="71"/>
        <v>592.41487661494557</v>
      </c>
      <c r="E1077" s="262">
        <v>587.29999999999995</v>
      </c>
      <c r="F1077" s="263">
        <f t="shared" si="72"/>
        <v>0.62916655123366227</v>
      </c>
      <c r="G1077" s="262">
        <f t="shared" si="73"/>
        <v>5.1148766149456151</v>
      </c>
      <c r="H1077" s="253">
        <f t="shared" si="74"/>
        <v>5.4794981777814434E-3</v>
      </c>
    </row>
    <row r="1078" spans="1:8" s="202" customFormat="1" ht="15" x14ac:dyDescent="0.3">
      <c r="A1078" s="259">
        <v>14</v>
      </c>
      <c r="B1078" s="260" t="str">
        <f t="shared" si="69"/>
        <v>Datia</v>
      </c>
      <c r="C1078" s="261">
        <f t="shared" si="70"/>
        <v>453.38190306080969</v>
      </c>
      <c r="D1078" s="261">
        <f t="shared" si="71"/>
        <v>340.75467011070702</v>
      </c>
      <c r="E1078" s="262">
        <v>334.46000000000004</v>
      </c>
      <c r="F1078" s="263">
        <f t="shared" si="72"/>
        <v>0.73770037520694931</v>
      </c>
      <c r="G1078" s="262">
        <f t="shared" si="73"/>
        <v>6.2946701107069885</v>
      </c>
      <c r="H1078" s="253">
        <f t="shared" si="74"/>
        <v>1.3883814215369593E-2</v>
      </c>
    </row>
    <row r="1079" spans="1:8" s="202" customFormat="1" ht="15" x14ac:dyDescent="0.3">
      <c r="A1079" s="259">
        <v>15</v>
      </c>
      <c r="B1079" s="260" t="str">
        <f t="shared" si="69"/>
        <v>Dewas</v>
      </c>
      <c r="C1079" s="261">
        <f t="shared" si="70"/>
        <v>831.38409140043063</v>
      </c>
      <c r="D1079" s="261">
        <f t="shared" si="71"/>
        <v>536.9994117369987</v>
      </c>
      <c r="E1079" s="262">
        <v>530.6</v>
      </c>
      <c r="F1079" s="263">
        <f t="shared" si="72"/>
        <v>0.63821283746989577</v>
      </c>
      <c r="G1079" s="262">
        <f t="shared" si="73"/>
        <v>6.3994117369986725</v>
      </c>
      <c r="H1079" s="253">
        <f t="shared" si="74"/>
        <v>7.6972987614174091E-3</v>
      </c>
    </row>
    <row r="1080" spans="1:8" s="202" customFormat="1" ht="15" x14ac:dyDescent="0.3">
      <c r="A1080" s="259">
        <v>16</v>
      </c>
      <c r="B1080" s="260" t="str">
        <f t="shared" si="69"/>
        <v>Dhar</v>
      </c>
      <c r="C1080" s="261">
        <f t="shared" si="70"/>
        <v>1387.5414999798279</v>
      </c>
      <c r="D1080" s="261">
        <f t="shared" si="71"/>
        <v>914.52705746976403</v>
      </c>
      <c r="E1080" s="262">
        <v>962.92000000000007</v>
      </c>
      <c r="F1080" s="263">
        <f t="shared" si="72"/>
        <v>0.69397563965762399</v>
      </c>
      <c r="G1080" s="262">
        <f t="shared" si="73"/>
        <v>-48.392942530236041</v>
      </c>
      <c r="H1080" s="253">
        <f t="shared" si="74"/>
        <v>-3.4876753258147292E-2</v>
      </c>
    </row>
    <row r="1081" spans="1:8" s="202" customFormat="1" ht="15" x14ac:dyDescent="0.3">
      <c r="A1081" s="259">
        <v>17</v>
      </c>
      <c r="B1081" s="260" t="str">
        <f t="shared" si="69"/>
        <v>Dindori</v>
      </c>
      <c r="C1081" s="261">
        <f t="shared" si="70"/>
        <v>844.04833813368452</v>
      </c>
      <c r="D1081" s="261">
        <f t="shared" si="71"/>
        <v>515.06526140215919</v>
      </c>
      <c r="E1081" s="262">
        <v>502.04000000000008</v>
      </c>
      <c r="F1081" s="263">
        <f t="shared" si="72"/>
        <v>0.59480005743519926</v>
      </c>
      <c r="G1081" s="262">
        <f t="shared" si="73"/>
        <v>13.025261402159117</v>
      </c>
      <c r="H1081" s="253">
        <f t="shared" si="74"/>
        <v>1.5431890347607216E-2</v>
      </c>
    </row>
    <row r="1082" spans="1:8" s="202" customFormat="1" ht="15" x14ac:dyDescent="0.3">
      <c r="A1082" s="259">
        <v>18</v>
      </c>
      <c r="B1082" s="260" t="str">
        <f t="shared" si="69"/>
        <v>Guna</v>
      </c>
      <c r="C1082" s="261">
        <f t="shared" si="70"/>
        <v>817.38232070300705</v>
      </c>
      <c r="D1082" s="261">
        <f t="shared" si="71"/>
        <v>574.82733715226891</v>
      </c>
      <c r="E1082" s="262">
        <v>585.54</v>
      </c>
      <c r="F1082" s="263">
        <f t="shared" si="72"/>
        <v>0.71636000090678964</v>
      </c>
      <c r="G1082" s="262">
        <f t="shared" si="73"/>
        <v>-10.712662847731053</v>
      </c>
      <c r="H1082" s="253">
        <f t="shared" si="74"/>
        <v>-1.3106061357575485E-2</v>
      </c>
    </row>
    <row r="1083" spans="1:8" s="202" customFormat="1" ht="15" x14ac:dyDescent="0.3">
      <c r="A1083" s="259">
        <v>19</v>
      </c>
      <c r="B1083" s="260" t="str">
        <f t="shared" si="69"/>
        <v>Gwalior</v>
      </c>
      <c r="C1083" s="261">
        <f t="shared" si="70"/>
        <v>714.87761116875981</v>
      </c>
      <c r="D1083" s="261">
        <f t="shared" si="71"/>
        <v>434.91612626903469</v>
      </c>
      <c r="E1083" s="262">
        <v>405.3</v>
      </c>
      <c r="F1083" s="263">
        <f t="shared" si="72"/>
        <v>0.56695019352665332</v>
      </c>
      <c r="G1083" s="262">
        <f t="shared" si="73"/>
        <v>29.61612626903468</v>
      </c>
      <c r="H1083" s="253">
        <f t="shared" si="74"/>
        <v>4.1428247026249726E-2</v>
      </c>
    </row>
    <row r="1084" spans="1:8" s="202" customFormat="1" ht="15" x14ac:dyDescent="0.3">
      <c r="A1084" s="259">
        <v>20</v>
      </c>
      <c r="B1084" s="260" t="str">
        <f t="shared" si="69"/>
        <v>Harda</v>
      </c>
      <c r="C1084" s="261">
        <f t="shared" si="70"/>
        <v>335.21750080600572</v>
      </c>
      <c r="D1084" s="261">
        <f t="shared" si="71"/>
        <v>253.28842596682549</v>
      </c>
      <c r="E1084" s="262">
        <v>232.17</v>
      </c>
      <c r="F1084" s="263">
        <f t="shared" si="72"/>
        <v>0.69259510449712314</v>
      </c>
      <c r="G1084" s="262">
        <f t="shared" si="73"/>
        <v>21.118425966825498</v>
      </c>
      <c r="H1084" s="253">
        <f t="shared" si="74"/>
        <v>6.2999174911953587E-2</v>
      </c>
    </row>
    <row r="1085" spans="1:8" s="202" customFormat="1" ht="15" x14ac:dyDescent="0.3">
      <c r="A1085" s="259">
        <v>21</v>
      </c>
      <c r="B1085" s="260" t="str">
        <f t="shared" si="69"/>
        <v>Hoshangabad</v>
      </c>
      <c r="C1085" s="261">
        <f t="shared" si="70"/>
        <v>600.34269836201781</v>
      </c>
      <c r="D1085" s="261">
        <f t="shared" si="71"/>
        <v>415.04317073354576</v>
      </c>
      <c r="E1085" s="262">
        <v>405.58</v>
      </c>
      <c r="F1085" s="263">
        <f t="shared" si="72"/>
        <v>0.67558079927779469</v>
      </c>
      <c r="G1085" s="262">
        <f t="shared" si="73"/>
        <v>9.4631707335457804</v>
      </c>
      <c r="H1085" s="253">
        <f t="shared" si="74"/>
        <v>1.5762947995145455E-2</v>
      </c>
    </row>
    <row r="1086" spans="1:8" s="202" customFormat="1" ht="15" x14ac:dyDescent="0.3">
      <c r="A1086" s="259">
        <v>22</v>
      </c>
      <c r="B1086" s="260" t="str">
        <f t="shared" si="69"/>
        <v>Indore</v>
      </c>
      <c r="C1086" s="261">
        <f t="shared" si="70"/>
        <v>794.36430437127615</v>
      </c>
      <c r="D1086" s="261">
        <f t="shared" si="71"/>
        <v>462.61796566921078</v>
      </c>
      <c r="E1086" s="262">
        <v>427.28</v>
      </c>
      <c r="F1086" s="263">
        <f t="shared" si="72"/>
        <v>0.53788922494218039</v>
      </c>
      <c r="G1086" s="262">
        <f t="shared" si="73"/>
        <v>35.337965669210803</v>
      </c>
      <c r="H1086" s="253">
        <f t="shared" si="74"/>
        <v>4.44858429246517E-2</v>
      </c>
    </row>
    <row r="1087" spans="1:8" s="202" customFormat="1" ht="15" x14ac:dyDescent="0.3">
      <c r="A1087" s="259">
        <v>23</v>
      </c>
      <c r="B1087" s="260" t="str">
        <f t="shared" si="69"/>
        <v>Jabalpur</v>
      </c>
      <c r="C1087" s="261">
        <f t="shared" si="70"/>
        <v>1001.6867783767345</v>
      </c>
      <c r="D1087" s="261">
        <f t="shared" si="71"/>
        <v>605.75807242482188</v>
      </c>
      <c r="E1087" s="262">
        <v>586.74</v>
      </c>
      <c r="F1087" s="263">
        <f t="shared" si="72"/>
        <v>0.58575196624920112</v>
      </c>
      <c r="G1087" s="262">
        <f t="shared" si="73"/>
        <v>19.018072424821867</v>
      </c>
      <c r="H1087" s="253">
        <f t="shared" si="74"/>
        <v>1.8986047170994173E-2</v>
      </c>
    </row>
    <row r="1088" spans="1:8" s="202" customFormat="1" ht="15" x14ac:dyDescent="0.3">
      <c r="A1088" s="259">
        <v>24</v>
      </c>
      <c r="B1088" s="260" t="str">
        <f t="shared" si="69"/>
        <v>Jhabua</v>
      </c>
      <c r="C1088" s="261">
        <f t="shared" si="70"/>
        <v>1205.2780753605853</v>
      </c>
      <c r="D1088" s="261">
        <f t="shared" si="71"/>
        <v>639.85618716582712</v>
      </c>
      <c r="E1088" s="262">
        <v>603.54</v>
      </c>
      <c r="F1088" s="263">
        <f t="shared" si="72"/>
        <v>0.50074751407009355</v>
      </c>
      <c r="G1088" s="262">
        <f t="shared" si="73"/>
        <v>36.316187165827159</v>
      </c>
      <c r="H1088" s="253">
        <f t="shared" si="74"/>
        <v>3.0130961400722717E-2</v>
      </c>
    </row>
    <row r="1089" spans="1:8" s="202" customFormat="1" ht="15" x14ac:dyDescent="0.3">
      <c r="A1089" s="259">
        <v>25</v>
      </c>
      <c r="B1089" s="260" t="str">
        <f t="shared" si="69"/>
        <v>Katni</v>
      </c>
      <c r="C1089" s="261">
        <f t="shared" si="70"/>
        <v>769.43650940044859</v>
      </c>
      <c r="D1089" s="261">
        <f t="shared" si="71"/>
        <v>539.53417048105553</v>
      </c>
      <c r="E1089" s="262">
        <v>470.64</v>
      </c>
      <c r="F1089" s="263">
        <f t="shared" si="72"/>
        <v>0.61166840181099102</v>
      </c>
      <c r="G1089" s="262">
        <f t="shared" si="73"/>
        <v>68.894170481055539</v>
      </c>
      <c r="H1089" s="253">
        <f t="shared" si="74"/>
        <v>8.9538473466431248E-2</v>
      </c>
    </row>
    <row r="1090" spans="1:8" s="202" customFormat="1" ht="15" x14ac:dyDescent="0.3">
      <c r="A1090" s="259">
        <v>26</v>
      </c>
      <c r="B1090" s="260" t="str">
        <f t="shared" si="69"/>
        <v>Khandwa</v>
      </c>
      <c r="C1090" s="261">
        <f t="shared" si="70"/>
        <v>890.18356855763579</v>
      </c>
      <c r="D1090" s="261">
        <f t="shared" si="71"/>
        <v>528.74783942636179</v>
      </c>
      <c r="E1090" s="262">
        <v>431.04</v>
      </c>
      <c r="F1090" s="263">
        <f t="shared" si="72"/>
        <v>0.48421473415692678</v>
      </c>
      <c r="G1090" s="262">
        <f t="shared" si="73"/>
        <v>97.707839426361772</v>
      </c>
      <c r="H1090" s="253">
        <f t="shared" si="74"/>
        <v>0.1097614501969271</v>
      </c>
    </row>
    <row r="1091" spans="1:8" s="202" customFormat="1" ht="15" x14ac:dyDescent="0.3">
      <c r="A1091" s="259">
        <v>27</v>
      </c>
      <c r="B1091" s="260" t="str">
        <f t="shared" si="69"/>
        <v>Khargone</v>
      </c>
      <c r="C1091" s="261">
        <f t="shared" si="70"/>
        <v>1227.5007920027845</v>
      </c>
      <c r="D1091" s="261">
        <f t="shared" si="71"/>
        <v>818.27734772131396</v>
      </c>
      <c r="E1091" s="262">
        <v>887.23</v>
      </c>
      <c r="F1091" s="263">
        <f t="shared" si="72"/>
        <v>0.72279383099411265</v>
      </c>
      <c r="G1091" s="262">
        <f t="shared" si="73"/>
        <v>-68.95265227868606</v>
      </c>
      <c r="H1091" s="253">
        <f t="shared" si="74"/>
        <v>-5.617320390171255E-2</v>
      </c>
    </row>
    <row r="1092" spans="1:8" s="202" customFormat="1" ht="15" x14ac:dyDescent="0.3">
      <c r="A1092" s="259">
        <v>28</v>
      </c>
      <c r="B1092" s="260" t="str">
        <f t="shared" si="69"/>
        <v>Mandla</v>
      </c>
      <c r="C1092" s="261">
        <f t="shared" si="70"/>
        <v>945.78344162908752</v>
      </c>
      <c r="D1092" s="261">
        <f t="shared" si="71"/>
        <v>654.80035794540902</v>
      </c>
      <c r="E1092" s="262">
        <v>682.5</v>
      </c>
      <c r="F1092" s="263">
        <f t="shared" si="72"/>
        <v>0.7216239679819425</v>
      </c>
      <c r="G1092" s="262">
        <f t="shared" si="73"/>
        <v>-27.699642054590981</v>
      </c>
      <c r="H1092" s="253">
        <f t="shared" si="74"/>
        <v>-2.9287510052913451E-2</v>
      </c>
    </row>
    <row r="1093" spans="1:8" s="202" customFormat="1" ht="15" x14ac:dyDescent="0.3">
      <c r="A1093" s="259">
        <v>29</v>
      </c>
      <c r="B1093" s="260" t="str">
        <f t="shared" si="69"/>
        <v>Mandsaur</v>
      </c>
      <c r="C1093" s="261">
        <f t="shared" si="70"/>
        <v>643.64723426542469</v>
      </c>
      <c r="D1093" s="261">
        <f t="shared" si="71"/>
        <v>454.95853847948251</v>
      </c>
      <c r="E1093" s="262">
        <v>457.65999999999997</v>
      </c>
      <c r="F1093" s="263">
        <f t="shared" si="72"/>
        <v>0.71104166325256357</v>
      </c>
      <c r="G1093" s="262">
        <f t="shared" si="73"/>
        <v>-2.701461520517455</v>
      </c>
      <c r="H1093" s="253">
        <f t="shared" si="74"/>
        <v>-4.1971150914686247E-3</v>
      </c>
    </row>
    <row r="1094" spans="1:8" s="202" customFormat="1" ht="15" x14ac:dyDescent="0.3">
      <c r="A1094" s="259">
        <v>30</v>
      </c>
      <c r="B1094" s="260" t="str">
        <f t="shared" si="69"/>
        <v>Morena</v>
      </c>
      <c r="C1094" s="261">
        <f t="shared" si="70"/>
        <v>1166.7306407466547</v>
      </c>
      <c r="D1094" s="261">
        <f t="shared" si="71"/>
        <v>761.82825981176074</v>
      </c>
      <c r="E1094" s="262">
        <v>789.04</v>
      </c>
      <c r="F1094" s="263">
        <f t="shared" si="72"/>
        <v>0.67628291607654201</v>
      </c>
      <c r="G1094" s="262">
        <f t="shared" si="73"/>
        <v>-27.211740188239219</v>
      </c>
      <c r="H1094" s="253">
        <f t="shared" si="74"/>
        <v>-2.3323069813976034E-2</v>
      </c>
    </row>
    <row r="1095" spans="1:8" s="202" customFormat="1" ht="15" x14ac:dyDescent="0.3">
      <c r="A1095" s="259">
        <v>31</v>
      </c>
      <c r="B1095" s="260" t="str">
        <f t="shared" si="69"/>
        <v>Narsinghpur</v>
      </c>
      <c r="C1095" s="261">
        <f t="shared" si="70"/>
        <v>559.90914842247116</v>
      </c>
      <c r="D1095" s="261">
        <f t="shared" si="71"/>
        <v>428.42221432013184</v>
      </c>
      <c r="E1095" s="262">
        <v>439.6</v>
      </c>
      <c r="F1095" s="263">
        <f t="shared" si="72"/>
        <v>0.78512737510819586</v>
      </c>
      <c r="G1095" s="262">
        <f t="shared" si="73"/>
        <v>-11.17778567986818</v>
      </c>
      <c r="H1095" s="253">
        <f t="shared" si="74"/>
        <v>-1.9963570360229489E-2</v>
      </c>
    </row>
    <row r="1096" spans="1:8" s="202" customFormat="1" ht="15" x14ac:dyDescent="0.3">
      <c r="A1096" s="259">
        <v>32</v>
      </c>
      <c r="B1096" s="260" t="str">
        <f t="shared" si="69"/>
        <v>Neemuch</v>
      </c>
      <c r="C1096" s="261">
        <f t="shared" si="70"/>
        <v>450.10407829493374</v>
      </c>
      <c r="D1096" s="261">
        <f t="shared" si="71"/>
        <v>320.6865706586845</v>
      </c>
      <c r="E1096" s="262">
        <v>303.10000000000002</v>
      </c>
      <c r="F1096" s="263">
        <f t="shared" si="72"/>
        <v>0.67339980821367207</v>
      </c>
      <c r="G1096" s="262">
        <f t="shared" si="73"/>
        <v>17.586570658684479</v>
      </c>
      <c r="H1096" s="253">
        <f t="shared" si="74"/>
        <v>3.9072231305490993E-2</v>
      </c>
    </row>
    <row r="1097" spans="1:8" s="202" customFormat="1" ht="15" x14ac:dyDescent="0.3">
      <c r="A1097" s="259">
        <v>33</v>
      </c>
      <c r="B1097" s="260" t="str">
        <f t="shared" si="69"/>
        <v>Panna</v>
      </c>
      <c r="C1097" s="261">
        <f t="shared" si="70"/>
        <v>937.27446808654679</v>
      </c>
      <c r="D1097" s="261">
        <f t="shared" si="71"/>
        <v>594.78936327069505</v>
      </c>
      <c r="E1097" s="262">
        <v>589.70000000000005</v>
      </c>
      <c r="F1097" s="263">
        <f t="shared" si="72"/>
        <v>0.62916468983079976</v>
      </c>
      <c r="G1097" s="262">
        <f t="shared" si="73"/>
        <v>5.0893632706950029</v>
      </c>
      <c r="H1097" s="253">
        <f t="shared" si="74"/>
        <v>5.4299604267306865E-3</v>
      </c>
    </row>
    <row r="1098" spans="1:8" s="202" customFormat="1" ht="15" x14ac:dyDescent="0.3">
      <c r="A1098" s="259">
        <v>34</v>
      </c>
      <c r="B1098" s="260" t="str">
        <f t="shared" si="69"/>
        <v>Raisen</v>
      </c>
      <c r="C1098" s="261">
        <f t="shared" si="70"/>
        <v>974.60261972366948</v>
      </c>
      <c r="D1098" s="261">
        <f t="shared" si="71"/>
        <v>611.4734506898667</v>
      </c>
      <c r="E1098" s="262">
        <v>606.06000000000006</v>
      </c>
      <c r="F1098" s="263">
        <f t="shared" si="72"/>
        <v>0.62185344850790281</v>
      </c>
      <c r="G1098" s="262">
        <f t="shared" si="73"/>
        <v>5.4134506898666359</v>
      </c>
      <c r="H1098" s="253">
        <f t="shared" si="74"/>
        <v>5.5545209712257078E-3</v>
      </c>
    </row>
    <row r="1099" spans="1:8" s="202" customFormat="1" ht="15" x14ac:dyDescent="0.3">
      <c r="A1099" s="259">
        <v>35</v>
      </c>
      <c r="B1099" s="260" t="str">
        <f t="shared" si="69"/>
        <v>Rajgarh</v>
      </c>
      <c r="C1099" s="261">
        <f t="shared" si="70"/>
        <v>1022.0277116403367</v>
      </c>
      <c r="D1099" s="261">
        <f t="shared" si="71"/>
        <v>681.39654819140685</v>
      </c>
      <c r="E1099" s="262">
        <v>702.94</v>
      </c>
      <c r="F1099" s="263">
        <f t="shared" si="72"/>
        <v>0.68778956968964522</v>
      </c>
      <c r="G1099" s="262">
        <f t="shared" si="73"/>
        <v>-21.543451808593204</v>
      </c>
      <c r="H1099" s="253">
        <f t="shared" si="74"/>
        <v>-2.1079126880049405E-2</v>
      </c>
    </row>
    <row r="1100" spans="1:8" s="202" customFormat="1" ht="15" x14ac:dyDescent="0.3">
      <c r="A1100" s="259">
        <v>36</v>
      </c>
      <c r="B1100" s="260" t="str">
        <f t="shared" si="69"/>
        <v>Ratlam</v>
      </c>
      <c r="C1100" s="261">
        <f t="shared" si="70"/>
        <v>763.95894254529867</v>
      </c>
      <c r="D1100" s="261">
        <f t="shared" si="71"/>
        <v>526.54125274414696</v>
      </c>
      <c r="E1100" s="262">
        <v>544.88</v>
      </c>
      <c r="F1100" s="263">
        <f t="shared" si="72"/>
        <v>0.71323204645607186</v>
      </c>
      <c r="G1100" s="262">
        <f t="shared" si="73"/>
        <v>-18.338747255853036</v>
      </c>
      <c r="H1100" s="253">
        <f t="shared" si="74"/>
        <v>-2.4004885910168722E-2</v>
      </c>
    </row>
    <row r="1101" spans="1:8" s="202" customFormat="1" ht="15" x14ac:dyDescent="0.3">
      <c r="A1101" s="259">
        <v>37</v>
      </c>
      <c r="B1101" s="260" t="str">
        <f t="shared" si="69"/>
        <v>Rewa</v>
      </c>
      <c r="C1101" s="261">
        <f t="shared" si="70"/>
        <v>1375.4390673706748</v>
      </c>
      <c r="D1101" s="261">
        <f t="shared" si="71"/>
        <v>901.96352217954984</v>
      </c>
      <c r="E1101" s="262">
        <v>978.15</v>
      </c>
      <c r="F1101" s="263">
        <f t="shared" si="72"/>
        <v>0.71115473102698545</v>
      </c>
      <c r="G1101" s="262">
        <f t="shared" si="73"/>
        <v>-76.186477820450136</v>
      </c>
      <c r="H1101" s="253">
        <f t="shared" si="74"/>
        <v>-5.5390660064709517E-2</v>
      </c>
    </row>
    <row r="1102" spans="1:8" s="202" customFormat="1" ht="15" x14ac:dyDescent="0.3">
      <c r="A1102" s="259">
        <v>38</v>
      </c>
      <c r="B1102" s="260" t="str">
        <f t="shared" si="69"/>
        <v>Sagar</v>
      </c>
      <c r="C1102" s="261">
        <f t="shared" si="70"/>
        <v>1486.5446711661116</v>
      </c>
      <c r="D1102" s="261">
        <f t="shared" si="71"/>
        <v>902.09001150529127</v>
      </c>
      <c r="E1102" s="262">
        <v>909.44</v>
      </c>
      <c r="F1102" s="263">
        <f t="shared" si="72"/>
        <v>0.61178114431407904</v>
      </c>
      <c r="G1102" s="262">
        <f t="shared" si="73"/>
        <v>-7.3499884947087821</v>
      </c>
      <c r="H1102" s="253">
        <f t="shared" si="74"/>
        <v>-4.9443441810215665E-3</v>
      </c>
    </row>
    <row r="1103" spans="1:8" s="202" customFormat="1" ht="15" x14ac:dyDescent="0.3">
      <c r="A1103" s="259">
        <v>39</v>
      </c>
      <c r="B1103" s="260" t="str">
        <f t="shared" si="69"/>
        <v>Satna</v>
      </c>
      <c r="C1103" s="261">
        <f t="shared" si="70"/>
        <v>1334.6772311885727</v>
      </c>
      <c r="D1103" s="261">
        <f t="shared" si="71"/>
        <v>812.50873525405655</v>
      </c>
      <c r="E1103" s="262">
        <v>866.2399999999999</v>
      </c>
      <c r="F1103" s="263">
        <f t="shared" si="72"/>
        <v>0.64902583168260497</v>
      </c>
      <c r="G1103" s="262">
        <f t="shared" si="73"/>
        <v>-53.731264745943349</v>
      </c>
      <c r="H1103" s="253">
        <f t="shared" si="74"/>
        <v>-4.0257871708872968E-2</v>
      </c>
    </row>
    <row r="1104" spans="1:8" s="202" customFormat="1" ht="15" x14ac:dyDescent="0.3">
      <c r="A1104" s="259">
        <v>40</v>
      </c>
      <c r="B1104" s="260" t="str">
        <f t="shared" si="69"/>
        <v>Sehore</v>
      </c>
      <c r="C1104" s="261">
        <f t="shared" si="70"/>
        <v>800.65931402189187</v>
      </c>
      <c r="D1104" s="261">
        <f t="shared" si="71"/>
        <v>534.48387588157175</v>
      </c>
      <c r="E1104" s="262">
        <v>537.04</v>
      </c>
      <c r="F1104" s="263">
        <f t="shared" si="72"/>
        <v>0.67074720870019888</v>
      </c>
      <c r="G1104" s="262">
        <f t="shared" si="73"/>
        <v>-2.5561241184282153</v>
      </c>
      <c r="H1104" s="253">
        <f t="shared" si="74"/>
        <v>-3.1925240531933971E-3</v>
      </c>
    </row>
    <row r="1105" spans="1:10" s="202" customFormat="1" ht="15" x14ac:dyDescent="0.3">
      <c r="A1105" s="259">
        <v>41</v>
      </c>
      <c r="B1105" s="260" t="str">
        <f t="shared" si="69"/>
        <v>Seoni</v>
      </c>
      <c r="C1105" s="261">
        <f t="shared" si="70"/>
        <v>976.70933394390727</v>
      </c>
      <c r="D1105" s="261">
        <f t="shared" si="71"/>
        <v>694.19356272109178</v>
      </c>
      <c r="E1105" s="262">
        <v>735.84</v>
      </c>
      <c r="F1105" s="263">
        <f t="shared" si="72"/>
        <v>0.75338688228637274</v>
      </c>
      <c r="G1105" s="262">
        <f t="shared" si="73"/>
        <v>-41.646437278908252</v>
      </c>
      <c r="H1105" s="253">
        <f t="shared" si="74"/>
        <v>-4.2639540579326562E-2</v>
      </c>
    </row>
    <row r="1106" spans="1:10" s="202" customFormat="1" ht="15" x14ac:dyDescent="0.3">
      <c r="A1106" s="259">
        <v>42</v>
      </c>
      <c r="B1106" s="260" t="str">
        <f t="shared" si="69"/>
        <v>Shahdol</v>
      </c>
      <c r="C1106" s="261">
        <f t="shared" si="70"/>
        <v>873.15624478266318</v>
      </c>
      <c r="D1106" s="261">
        <f t="shared" si="71"/>
        <v>549.71577372296235</v>
      </c>
      <c r="E1106" s="262">
        <v>545.78</v>
      </c>
      <c r="F1106" s="263">
        <f t="shared" si="72"/>
        <v>0.62506567783392508</v>
      </c>
      <c r="G1106" s="262">
        <f t="shared" si="73"/>
        <v>3.9357737229623808</v>
      </c>
      <c r="H1106" s="253">
        <f t="shared" si="74"/>
        <v>4.5075251382323128E-3</v>
      </c>
    </row>
    <row r="1107" spans="1:10" s="202" customFormat="1" ht="15" x14ac:dyDescent="0.3">
      <c r="A1107" s="259">
        <v>43</v>
      </c>
      <c r="B1107" s="260" t="str">
        <f t="shared" si="69"/>
        <v>Shajapur</v>
      </c>
      <c r="C1107" s="261">
        <f t="shared" si="70"/>
        <v>392.13770079553962</v>
      </c>
      <c r="D1107" s="261">
        <f t="shared" si="71"/>
        <v>285.95551305980729</v>
      </c>
      <c r="E1107" s="262">
        <v>266.84000000000003</v>
      </c>
      <c r="F1107" s="263">
        <f t="shared" si="72"/>
        <v>0.68047525004266363</v>
      </c>
      <c r="G1107" s="262">
        <f t="shared" si="73"/>
        <v>19.115513059807256</v>
      </c>
      <c r="H1107" s="253">
        <f t="shared" si="74"/>
        <v>4.8746940222853183E-2</v>
      </c>
    </row>
    <row r="1108" spans="1:10" s="202" customFormat="1" ht="15" x14ac:dyDescent="0.3">
      <c r="A1108" s="259">
        <v>44</v>
      </c>
      <c r="B1108" s="260" t="str">
        <f t="shared" si="69"/>
        <v>Sheopur</v>
      </c>
      <c r="C1108" s="261">
        <f t="shared" si="70"/>
        <v>648.41230055777737</v>
      </c>
      <c r="D1108" s="261">
        <f t="shared" si="71"/>
        <v>411.64962164651132</v>
      </c>
      <c r="E1108" s="262">
        <v>853.3</v>
      </c>
      <c r="F1108" s="263">
        <f t="shared" si="72"/>
        <v>1.315983671602118</v>
      </c>
      <c r="G1108" s="262">
        <f t="shared" si="73"/>
        <v>-441.65037835348863</v>
      </c>
      <c r="H1108" s="253">
        <f t="shared" si="74"/>
        <v>-0.68112584843558954</v>
      </c>
    </row>
    <row r="1109" spans="1:10" s="202" customFormat="1" ht="15" x14ac:dyDescent="0.3">
      <c r="A1109" s="259">
        <v>45</v>
      </c>
      <c r="B1109" s="260" t="str">
        <f t="shared" si="69"/>
        <v>Shivpuri</v>
      </c>
      <c r="C1109" s="261">
        <f t="shared" si="70"/>
        <v>1329.4995763712045</v>
      </c>
      <c r="D1109" s="261">
        <f t="shared" si="71"/>
        <v>805.29694997509193</v>
      </c>
      <c r="E1109" s="262">
        <v>356.15999999999997</v>
      </c>
      <c r="F1109" s="263">
        <f t="shared" si="72"/>
        <v>0.26789026963973839</v>
      </c>
      <c r="G1109" s="262">
        <f t="shared" si="73"/>
        <v>449.13694997509197</v>
      </c>
      <c r="H1109" s="253">
        <f t="shared" si="74"/>
        <v>0.33782406399931802</v>
      </c>
    </row>
    <row r="1110" spans="1:10" s="202" customFormat="1" ht="15" x14ac:dyDescent="0.3">
      <c r="A1110" s="259">
        <v>46</v>
      </c>
      <c r="B1110" s="260" t="str">
        <f t="shared" si="69"/>
        <v>Sidhi</v>
      </c>
      <c r="C1110" s="261">
        <f t="shared" si="70"/>
        <v>1100.4721892681546</v>
      </c>
      <c r="D1110" s="261">
        <f t="shared" si="71"/>
        <v>663.76135897523238</v>
      </c>
      <c r="E1110" s="262">
        <v>649.18000000000006</v>
      </c>
      <c r="F1110" s="263">
        <f t="shared" si="72"/>
        <v>0.58991040966852903</v>
      </c>
      <c r="G1110" s="262">
        <f t="shared" si="73"/>
        <v>14.58135897523232</v>
      </c>
      <c r="H1110" s="253">
        <f t="shared" si="74"/>
        <v>1.3250093112238792E-2</v>
      </c>
    </row>
    <row r="1111" spans="1:10" s="202" customFormat="1" ht="15" x14ac:dyDescent="0.3">
      <c r="A1111" s="259">
        <v>47</v>
      </c>
      <c r="B1111" s="260" t="str">
        <f t="shared" si="69"/>
        <v>Singroli</v>
      </c>
      <c r="C1111" s="261">
        <f t="shared" si="70"/>
        <v>1023.008976997666</v>
      </c>
      <c r="D1111" s="261">
        <f t="shared" si="71"/>
        <v>623.16375284752723</v>
      </c>
      <c r="E1111" s="262">
        <v>613.76</v>
      </c>
      <c r="F1111" s="263">
        <f t="shared" si="72"/>
        <v>0.59995563460378154</v>
      </c>
      <c r="G1111" s="262">
        <f t="shared" si="73"/>
        <v>9.4037528475272438</v>
      </c>
      <c r="H1111" s="253">
        <f t="shared" si="74"/>
        <v>9.1922486106871173E-3</v>
      </c>
    </row>
    <row r="1112" spans="1:10" s="202" customFormat="1" ht="15" x14ac:dyDescent="0.3">
      <c r="A1112" s="259">
        <v>48</v>
      </c>
      <c r="B1112" s="260" t="str">
        <f t="shared" si="69"/>
        <v>Tikamgarh</v>
      </c>
      <c r="C1112" s="261">
        <f t="shared" si="70"/>
        <v>1257.5542341280784</v>
      </c>
      <c r="D1112" s="261">
        <f t="shared" si="71"/>
        <v>752.75572058444118</v>
      </c>
      <c r="E1112" s="262">
        <v>756.98</v>
      </c>
      <c r="F1112" s="263">
        <f t="shared" si="72"/>
        <v>0.60194620594224302</v>
      </c>
      <c r="G1112" s="262">
        <f t="shared" si="73"/>
        <v>-4.2242794155588399</v>
      </c>
      <c r="H1112" s="253">
        <f t="shared" si="74"/>
        <v>-3.3591230508541303E-3</v>
      </c>
    </row>
    <row r="1113" spans="1:10" s="202" customFormat="1" ht="15" x14ac:dyDescent="0.3">
      <c r="A1113" s="259">
        <v>49</v>
      </c>
      <c r="B1113" s="260" t="str">
        <f t="shared" si="69"/>
        <v>Ujjain</v>
      </c>
      <c r="C1113" s="261">
        <f t="shared" si="70"/>
        <v>841.93370308751992</v>
      </c>
      <c r="D1113" s="261">
        <f t="shared" si="71"/>
        <v>548.01572263724347</v>
      </c>
      <c r="E1113" s="262">
        <v>474</v>
      </c>
      <c r="F1113" s="263">
        <f t="shared" si="72"/>
        <v>0.56298969653044906</v>
      </c>
      <c r="G1113" s="262">
        <f t="shared" si="73"/>
        <v>74.015722637243471</v>
      </c>
      <c r="H1113" s="253">
        <f t="shared" si="74"/>
        <v>8.791158064561938E-2</v>
      </c>
    </row>
    <row r="1114" spans="1:10" s="202" customFormat="1" ht="15" x14ac:dyDescent="0.3">
      <c r="A1114" s="259">
        <v>50</v>
      </c>
      <c r="B1114" s="260" t="str">
        <f t="shared" si="69"/>
        <v>Umaria</v>
      </c>
      <c r="C1114" s="261">
        <f t="shared" si="70"/>
        <v>525.92165413376176</v>
      </c>
      <c r="D1114" s="261">
        <f t="shared" si="71"/>
        <v>358.93866543470114</v>
      </c>
      <c r="E1114" s="262">
        <v>341.6</v>
      </c>
      <c r="F1114" s="263">
        <f t="shared" si="72"/>
        <v>0.64952640248792304</v>
      </c>
      <c r="G1114" s="262">
        <f t="shared" si="73"/>
        <v>17.338665434701113</v>
      </c>
      <c r="H1114" s="253">
        <f t="shared" si="74"/>
        <v>3.2968152762714038E-2</v>
      </c>
    </row>
    <row r="1115" spans="1:10" s="202" customFormat="1" ht="15" x14ac:dyDescent="0.3">
      <c r="A1115" s="259">
        <v>51</v>
      </c>
      <c r="B1115" s="260" t="str">
        <f t="shared" si="69"/>
        <v>Vidisha</v>
      </c>
      <c r="C1115" s="261">
        <f t="shared" si="70"/>
        <v>1124.2591544014956</v>
      </c>
      <c r="D1115" s="261">
        <f>F1060</f>
        <v>699.83296176678255</v>
      </c>
      <c r="E1115" s="262">
        <v>710.83</v>
      </c>
      <c r="F1115" s="263">
        <f>E1115/C1115</f>
        <v>0.6322652541605619</v>
      </c>
      <c r="G1115" s="262">
        <f>D1115-E1115</f>
        <v>-10.997038233217495</v>
      </c>
      <c r="H1115" s="253">
        <f>G1115/C1115</f>
        <v>-9.7815865587252589E-3</v>
      </c>
    </row>
    <row r="1116" spans="1:10" s="202" customFormat="1" ht="15" x14ac:dyDescent="0.3">
      <c r="A1116" s="209"/>
      <c r="B1116" s="264" t="s">
        <v>14</v>
      </c>
      <c r="C1116" s="254">
        <f>SUM(C1065:C1115)</f>
        <v>46231.4</v>
      </c>
      <c r="D1116" s="254">
        <f>SUM(D1065:D1115)</f>
        <v>29632.109900570795</v>
      </c>
      <c r="E1116" s="254">
        <f>SUM(E1065:E1115)</f>
        <v>29478.850000000002</v>
      </c>
      <c r="F1116" s="265">
        <f t="shared" si="72"/>
        <v>0.63763697400468078</v>
      </c>
      <c r="G1116" s="266">
        <f>D1116-E1116</f>
        <v>153.25990057079252</v>
      </c>
      <c r="H1116" s="255">
        <f>G1116/C1116</f>
        <v>3.3150607719167604E-3</v>
      </c>
      <c r="I1116" s="267">
        <f>E1116/C1116</f>
        <v>0.63763697400468078</v>
      </c>
      <c r="J1116" s="267">
        <f>E1116/C1116</f>
        <v>0.63763697400468078</v>
      </c>
    </row>
    <row r="1117" spans="1:10" x14ac:dyDescent="0.2">
      <c r="A1117" s="268"/>
      <c r="B1117" s="269"/>
      <c r="C1117" s="172"/>
      <c r="D1117" s="172"/>
      <c r="E1117" s="270"/>
      <c r="F1117" s="150"/>
      <c r="G1117" s="150"/>
      <c r="H1117" s="152"/>
    </row>
    <row r="1118" spans="1:10" x14ac:dyDescent="0.2">
      <c r="A1118" s="235" t="s">
        <v>254</v>
      </c>
      <c r="B1118" s="150"/>
      <c r="C1118" s="150"/>
      <c r="D1118" s="150"/>
      <c r="E1118" s="150"/>
      <c r="F1118" s="150"/>
      <c r="G1118" s="150"/>
      <c r="H1118" s="152"/>
    </row>
    <row r="1119" spans="1:10" ht="9.75" customHeight="1" x14ac:dyDescent="0.2">
      <c r="A1119" s="235"/>
      <c r="B1119" s="150"/>
      <c r="C1119" s="150"/>
      <c r="D1119" s="150"/>
      <c r="E1119" s="150"/>
      <c r="F1119" s="150"/>
      <c r="G1119" s="150"/>
      <c r="H1119" s="152"/>
    </row>
    <row r="1120" spans="1:10" x14ac:dyDescent="0.2">
      <c r="A1120" s="235" t="s">
        <v>167</v>
      </c>
      <c r="B1120" s="150"/>
      <c r="C1120" s="150"/>
      <c r="D1120" s="150"/>
      <c r="E1120" s="150"/>
      <c r="F1120" s="150"/>
      <c r="G1120" s="150"/>
      <c r="H1120" s="152"/>
    </row>
    <row r="1121" spans="1:9" ht="12" customHeight="1" x14ac:dyDescent="0.2">
      <c r="A1121" s="7"/>
      <c r="B1121" s="150"/>
      <c r="C1121" s="150"/>
      <c r="D1121" s="150"/>
      <c r="E1121" s="150"/>
      <c r="F1121" s="150"/>
      <c r="G1121" s="150"/>
      <c r="H1121" s="152"/>
    </row>
    <row r="1122" spans="1:9" ht="39.6" customHeight="1" x14ac:dyDescent="0.2">
      <c r="A1122" s="49" t="s">
        <v>97</v>
      </c>
      <c r="B1122" s="49" t="s">
        <v>98</v>
      </c>
      <c r="C1122" s="120" t="s">
        <v>168</v>
      </c>
      <c r="D1122" s="120" t="s">
        <v>169</v>
      </c>
      <c r="E1122" s="49" t="s">
        <v>170</v>
      </c>
      <c r="F1122" s="121"/>
      <c r="G1122" s="7"/>
      <c r="H1122" s="31"/>
    </row>
    <row r="1123" spans="1:9" ht="12" customHeight="1" x14ac:dyDescent="0.2">
      <c r="A1123" s="122">
        <v>1</v>
      </c>
      <c r="B1123" s="122">
        <v>2</v>
      </c>
      <c r="C1123" s="123">
        <v>3</v>
      </c>
      <c r="D1123" s="123">
        <v>4</v>
      </c>
      <c r="E1123" s="122">
        <v>5</v>
      </c>
      <c r="F1123" s="121"/>
      <c r="G1123" s="7"/>
      <c r="H1123" s="31"/>
    </row>
    <row r="1124" spans="1:9" ht="13.5" customHeight="1" x14ac:dyDescent="0.25">
      <c r="A1124" s="93">
        <v>1</v>
      </c>
      <c r="B1124" s="95" t="str">
        <f t="shared" ref="B1124:B1173" si="75">B47</f>
        <v>Agar Malwa</v>
      </c>
      <c r="C1124" s="124">
        <f t="shared" ref="C1124:C1173" si="76">E636</f>
        <v>0.48949571859635566</v>
      </c>
      <c r="D1124" s="271">
        <f t="shared" ref="D1124:D1173" si="77">E954</f>
        <v>0.50143844844717045</v>
      </c>
      <c r="E1124" s="272">
        <f>(D1124-C1124)*100</f>
        <v>1.1942729850814793</v>
      </c>
      <c r="F1124" s="273"/>
      <c r="G1124" s="63"/>
      <c r="H1124" s="31"/>
    </row>
    <row r="1125" spans="1:9" ht="13.5" customHeight="1" x14ac:dyDescent="0.25">
      <c r="A1125" s="93">
        <v>2</v>
      </c>
      <c r="B1125" s="95" t="str">
        <f t="shared" si="75"/>
        <v>Anooppur</v>
      </c>
      <c r="C1125" s="124">
        <f t="shared" si="76"/>
        <v>0.68498008643632857</v>
      </c>
      <c r="D1125" s="271">
        <f t="shared" si="77"/>
        <v>0.67219224502488517</v>
      </c>
      <c r="E1125" s="272">
        <f t="shared" ref="E1125:E1174" si="78">(D1125-C1125)*100</f>
        <v>-1.2787841411443401</v>
      </c>
      <c r="F1125" s="273"/>
      <c r="G1125" s="63"/>
      <c r="H1125" s="31"/>
      <c r="I1125" s="274"/>
    </row>
    <row r="1126" spans="1:9" ht="13.5" customHeight="1" x14ac:dyDescent="0.25">
      <c r="A1126" s="93">
        <v>3</v>
      </c>
      <c r="B1126" s="95" t="str">
        <f t="shared" si="75"/>
        <v>Alirajpur</v>
      </c>
      <c r="C1126" s="124">
        <f t="shared" si="76"/>
        <v>0.62481197008889955</v>
      </c>
      <c r="D1126" s="271">
        <f t="shared" si="77"/>
        <v>0.62989616946676441</v>
      </c>
      <c r="E1126" s="272">
        <f t="shared" si="78"/>
        <v>0.5084199377864862</v>
      </c>
      <c r="F1126" s="273"/>
      <c r="G1126" s="63"/>
      <c r="H1126" s="31"/>
    </row>
    <row r="1127" spans="1:9" ht="13.5" customHeight="1" x14ac:dyDescent="0.25">
      <c r="A1127" s="93">
        <v>4</v>
      </c>
      <c r="B1127" s="95" t="str">
        <f t="shared" si="75"/>
        <v>Ashoknagar</v>
      </c>
      <c r="C1127" s="124">
        <f t="shared" si="76"/>
        <v>0.75454824177161706</v>
      </c>
      <c r="D1127" s="271">
        <f t="shared" si="77"/>
        <v>0.67031578217826171</v>
      </c>
      <c r="E1127" s="272">
        <f t="shared" si="78"/>
        <v>-8.4232459593355351</v>
      </c>
      <c r="F1127" s="273"/>
      <c r="G1127" s="63"/>
      <c r="H1127" s="31"/>
    </row>
    <row r="1128" spans="1:9" ht="13.5" customHeight="1" x14ac:dyDescent="0.25">
      <c r="A1128" s="93">
        <v>5</v>
      </c>
      <c r="B1128" s="95" t="str">
        <f t="shared" si="75"/>
        <v>Badwani</v>
      </c>
      <c r="C1128" s="124">
        <f t="shared" si="76"/>
        <v>0.64205228547079096</v>
      </c>
      <c r="D1128" s="271">
        <f t="shared" si="77"/>
        <v>0.63324506678504788</v>
      </c>
      <c r="E1128" s="272">
        <f t="shared" si="78"/>
        <v>-0.8807218685743079</v>
      </c>
      <c r="F1128" s="273"/>
      <c r="G1128" s="63"/>
      <c r="H1128" s="31"/>
    </row>
    <row r="1129" spans="1:9" ht="13.5" customHeight="1" x14ac:dyDescent="0.25">
      <c r="A1129" s="93">
        <v>6</v>
      </c>
      <c r="B1129" s="95" t="str">
        <f t="shared" si="75"/>
        <v>Balaghat</v>
      </c>
      <c r="C1129" s="124">
        <f t="shared" si="76"/>
        <v>0.544042348724045</v>
      </c>
      <c r="D1129" s="271">
        <f t="shared" si="77"/>
        <v>0.54416452084961742</v>
      </c>
      <c r="E1129" s="272">
        <f t="shared" si="78"/>
        <v>1.221721255724173E-2</v>
      </c>
      <c r="F1129" s="273"/>
      <c r="G1129" s="63"/>
      <c r="H1129" s="31"/>
    </row>
    <row r="1130" spans="1:9" ht="13.5" customHeight="1" x14ac:dyDescent="0.25">
      <c r="A1130" s="93">
        <v>7</v>
      </c>
      <c r="B1130" s="95" t="str">
        <f t="shared" si="75"/>
        <v>Betul</v>
      </c>
      <c r="C1130" s="124">
        <f t="shared" si="76"/>
        <v>0.61981582675727576</v>
      </c>
      <c r="D1130" s="271">
        <f t="shared" si="77"/>
        <v>0.61977028853544236</v>
      </c>
      <c r="E1130" s="272">
        <f t="shared" si="78"/>
        <v>-4.5538221833396619E-3</v>
      </c>
      <c r="F1130" s="273"/>
      <c r="G1130" s="63"/>
      <c r="H1130" s="31"/>
    </row>
    <row r="1131" spans="1:9" ht="13.5" customHeight="1" x14ac:dyDescent="0.25">
      <c r="A1131" s="93">
        <v>8</v>
      </c>
      <c r="B1131" s="95" t="str">
        <f t="shared" si="75"/>
        <v>Bhind</v>
      </c>
      <c r="C1131" s="124">
        <f t="shared" si="76"/>
        <v>0.53013862472941276</v>
      </c>
      <c r="D1131" s="271">
        <f t="shared" si="77"/>
        <v>0.44725823785667956</v>
      </c>
      <c r="E1131" s="272">
        <f t="shared" si="78"/>
        <v>-8.2880386872733194</v>
      </c>
      <c r="F1131" s="273"/>
      <c r="G1131" s="63"/>
      <c r="H1131" s="31"/>
    </row>
    <row r="1132" spans="1:9" ht="13.5" customHeight="1" x14ac:dyDescent="0.25">
      <c r="A1132" s="93">
        <v>9</v>
      </c>
      <c r="B1132" s="95" t="str">
        <f t="shared" si="75"/>
        <v>Bhopal</v>
      </c>
      <c r="C1132" s="124">
        <f t="shared" si="76"/>
        <v>0.48713523657335756</v>
      </c>
      <c r="D1132" s="271">
        <f t="shared" si="77"/>
        <v>0.49679815141224537</v>
      </c>
      <c r="E1132" s="272">
        <f t="shared" si="78"/>
        <v>0.9662914838887815</v>
      </c>
      <c r="F1132" s="273"/>
      <c r="G1132" s="63"/>
      <c r="H1132" s="31"/>
    </row>
    <row r="1133" spans="1:9" ht="13.5" customHeight="1" x14ac:dyDescent="0.25">
      <c r="A1133" s="93">
        <v>10</v>
      </c>
      <c r="B1133" s="95" t="str">
        <f t="shared" si="75"/>
        <v>Burhanpur</v>
      </c>
      <c r="C1133" s="124">
        <f t="shared" si="76"/>
        <v>0.66208476876337286</v>
      </c>
      <c r="D1133" s="271">
        <f t="shared" si="77"/>
        <v>0.66209643015408037</v>
      </c>
      <c r="E1133" s="272">
        <f t="shared" si="78"/>
        <v>1.1661390707518038E-3</v>
      </c>
      <c r="F1133" s="273"/>
      <c r="G1133" s="63"/>
      <c r="H1133" s="31"/>
    </row>
    <row r="1134" spans="1:9" ht="13.5" customHeight="1" x14ac:dyDescent="0.25">
      <c r="A1134" s="93">
        <v>11</v>
      </c>
      <c r="B1134" s="95" t="str">
        <f t="shared" si="75"/>
        <v>Chhatarpur</v>
      </c>
      <c r="C1134" s="124">
        <f t="shared" si="76"/>
        <v>0.65370667434846874</v>
      </c>
      <c r="D1134" s="271">
        <f t="shared" si="77"/>
        <v>0.65375296249148318</v>
      </c>
      <c r="E1134" s="272">
        <f t="shared" si="78"/>
        <v>4.6288143014439065E-3</v>
      </c>
      <c r="F1134" s="273"/>
      <c r="G1134" s="63"/>
      <c r="H1134" s="31"/>
    </row>
    <row r="1135" spans="1:9" ht="13.5" customHeight="1" x14ac:dyDescent="0.25">
      <c r="A1135" s="93">
        <v>12</v>
      </c>
      <c r="B1135" s="95" t="str">
        <f t="shared" si="75"/>
        <v>Chhindwara</v>
      </c>
      <c r="C1135" s="124">
        <f t="shared" si="76"/>
        <v>0.59632826577377485</v>
      </c>
      <c r="D1135" s="271">
        <f t="shared" si="77"/>
        <v>0.63743334641639149</v>
      </c>
      <c r="E1135" s="272">
        <f t="shared" si="78"/>
        <v>4.1105080642616638</v>
      </c>
      <c r="F1135" s="273"/>
      <c r="G1135" s="63"/>
      <c r="H1135" s="31"/>
    </row>
    <row r="1136" spans="1:9" ht="13.5" customHeight="1" x14ac:dyDescent="0.25">
      <c r="A1136" s="93">
        <v>13</v>
      </c>
      <c r="B1136" s="95" t="str">
        <f t="shared" si="75"/>
        <v>Damoh</v>
      </c>
      <c r="C1136" s="124">
        <f t="shared" si="76"/>
        <v>0.67225601515060873</v>
      </c>
      <c r="D1136" s="271">
        <f t="shared" si="77"/>
        <v>0.63694703600758806</v>
      </c>
      <c r="E1136" s="272">
        <f t="shared" si="78"/>
        <v>-3.5308979143020669</v>
      </c>
      <c r="F1136" s="273"/>
      <c r="G1136" s="63"/>
      <c r="H1136" s="31"/>
    </row>
    <row r="1137" spans="1:8" ht="13.5" customHeight="1" x14ac:dyDescent="0.25">
      <c r="A1137" s="93">
        <v>14</v>
      </c>
      <c r="B1137" s="95" t="str">
        <f t="shared" si="75"/>
        <v>Datia</v>
      </c>
      <c r="C1137" s="124">
        <f t="shared" si="76"/>
        <v>0.70139318954803065</v>
      </c>
      <c r="D1137" s="271">
        <f t="shared" si="77"/>
        <v>0.72915598518787716</v>
      </c>
      <c r="E1137" s="272">
        <f t="shared" si="78"/>
        <v>2.7762795639846516</v>
      </c>
      <c r="F1137" s="273"/>
      <c r="G1137" s="63"/>
      <c r="H1137" s="31"/>
    </row>
    <row r="1138" spans="1:8" ht="13.5" customHeight="1" x14ac:dyDescent="0.25">
      <c r="A1138" s="93">
        <v>15</v>
      </c>
      <c r="B1138" s="95" t="str">
        <f t="shared" si="75"/>
        <v>Dewas</v>
      </c>
      <c r="C1138" s="124">
        <f t="shared" si="76"/>
        <v>0.58550154965390133</v>
      </c>
      <c r="D1138" s="271">
        <f t="shared" si="77"/>
        <v>0.58551473749950933</v>
      </c>
      <c r="E1138" s="272">
        <f t="shared" si="78"/>
        <v>1.3187845607998128E-3</v>
      </c>
      <c r="F1138" s="273"/>
      <c r="G1138" s="63"/>
      <c r="H1138" s="31"/>
    </row>
    <row r="1139" spans="1:8" ht="13.5" customHeight="1" x14ac:dyDescent="0.25">
      <c r="A1139" s="93">
        <v>16</v>
      </c>
      <c r="B1139" s="95" t="str">
        <f t="shared" si="75"/>
        <v>Dhar</v>
      </c>
      <c r="C1139" s="124">
        <f t="shared" si="76"/>
        <v>0.68222368437622449</v>
      </c>
      <c r="D1139" s="271">
        <f t="shared" si="77"/>
        <v>0.66022759899841177</v>
      </c>
      <c r="E1139" s="272">
        <f t="shared" si="78"/>
        <v>-2.1996085377812724</v>
      </c>
      <c r="F1139" s="273"/>
      <c r="G1139" s="63"/>
      <c r="H1139" s="31"/>
    </row>
    <row r="1140" spans="1:8" ht="13.5" customHeight="1" x14ac:dyDescent="0.25">
      <c r="A1140" s="93">
        <v>17</v>
      </c>
      <c r="B1140" s="95" t="str">
        <f t="shared" si="75"/>
        <v>Dindori</v>
      </c>
      <c r="C1140" s="124">
        <f t="shared" si="76"/>
        <v>0.66986453908511168</v>
      </c>
      <c r="D1140" s="271">
        <f t="shared" si="77"/>
        <v>0.68502926541490838</v>
      </c>
      <c r="E1140" s="272">
        <f t="shared" si="78"/>
        <v>1.5164726329796707</v>
      </c>
      <c r="F1140" s="273"/>
      <c r="G1140" s="63"/>
      <c r="H1140" s="31"/>
    </row>
    <row r="1141" spans="1:8" ht="13.5" customHeight="1" x14ac:dyDescent="0.25">
      <c r="A1141" s="93">
        <v>18</v>
      </c>
      <c r="B1141" s="95" t="str">
        <f t="shared" si="75"/>
        <v>Guna</v>
      </c>
      <c r="C1141" s="124">
        <f t="shared" si="76"/>
        <v>0.68280590091150994</v>
      </c>
      <c r="D1141" s="271">
        <f t="shared" si="77"/>
        <v>0.68281397129615873</v>
      </c>
      <c r="E1141" s="272">
        <f t="shared" si="78"/>
        <v>8.070384648783957E-4</v>
      </c>
      <c r="F1141" s="273"/>
      <c r="G1141" s="63"/>
      <c r="H1141" s="31"/>
    </row>
    <row r="1142" spans="1:8" ht="13.5" customHeight="1" x14ac:dyDescent="0.25">
      <c r="A1142" s="93">
        <v>19</v>
      </c>
      <c r="B1142" s="95" t="str">
        <f t="shared" si="75"/>
        <v>Gwalior</v>
      </c>
      <c r="C1142" s="124">
        <f t="shared" si="76"/>
        <v>0.6264155354067954</v>
      </c>
      <c r="D1142" s="271">
        <f t="shared" si="77"/>
        <v>0.6090650566342467</v>
      </c>
      <c r="E1142" s="272">
        <f t="shared" si="78"/>
        <v>-1.7350478772548694</v>
      </c>
      <c r="F1142" s="273"/>
      <c r="G1142" s="63"/>
      <c r="H1142" s="31"/>
    </row>
    <row r="1143" spans="1:8" ht="13.5" customHeight="1" x14ac:dyDescent="0.25">
      <c r="A1143" s="93">
        <v>20</v>
      </c>
      <c r="B1143" s="95" t="str">
        <f t="shared" si="75"/>
        <v>Harda</v>
      </c>
      <c r="C1143" s="124">
        <f t="shared" si="76"/>
        <v>0.67135851803455215</v>
      </c>
      <c r="D1143" s="271">
        <f t="shared" si="77"/>
        <v>0.66986556501840877</v>
      </c>
      <c r="E1143" s="272">
        <f t="shared" si="78"/>
        <v>-0.14929530161433835</v>
      </c>
      <c r="F1143" s="273"/>
      <c r="G1143" s="63"/>
      <c r="H1143" s="31"/>
    </row>
    <row r="1144" spans="1:8" ht="13.5" customHeight="1" x14ac:dyDescent="0.25">
      <c r="A1144" s="93">
        <v>21</v>
      </c>
      <c r="B1144" s="95" t="str">
        <f t="shared" si="75"/>
        <v>Hoshangabad</v>
      </c>
      <c r="C1144" s="124">
        <f t="shared" si="76"/>
        <v>0.643203773435993</v>
      </c>
      <c r="D1144" s="271">
        <f t="shared" si="77"/>
        <v>0.57109860383307121</v>
      </c>
      <c r="E1144" s="272">
        <f t="shared" si="78"/>
        <v>-7.2105169602921793</v>
      </c>
      <c r="F1144" s="273"/>
      <c r="G1144" s="63"/>
      <c r="H1144" s="31"/>
    </row>
    <row r="1145" spans="1:8" ht="13.5" customHeight="1" x14ac:dyDescent="0.25">
      <c r="A1145" s="93">
        <v>22</v>
      </c>
      <c r="B1145" s="95" t="str">
        <f t="shared" si="75"/>
        <v>Indore</v>
      </c>
      <c r="C1145" s="124">
        <f t="shared" si="76"/>
        <v>0.65588301081810507</v>
      </c>
      <c r="D1145" s="271">
        <f t="shared" si="77"/>
        <v>0.65753929882872708</v>
      </c>
      <c r="E1145" s="272">
        <f t="shared" si="78"/>
        <v>0.1656288010622009</v>
      </c>
      <c r="F1145" s="273"/>
      <c r="G1145" s="63"/>
      <c r="H1145" s="31"/>
    </row>
    <row r="1146" spans="1:8" ht="13.5" customHeight="1" x14ac:dyDescent="0.25">
      <c r="A1146" s="93">
        <v>23</v>
      </c>
      <c r="B1146" s="95" t="str">
        <f t="shared" si="75"/>
        <v>Jabalpur</v>
      </c>
      <c r="C1146" s="124">
        <f t="shared" si="76"/>
        <v>0.64793789427986181</v>
      </c>
      <c r="D1146" s="271">
        <f t="shared" si="77"/>
        <v>0.72740156512484611</v>
      </c>
      <c r="E1146" s="272">
        <f t="shared" si="78"/>
        <v>7.9463670844984291</v>
      </c>
      <c r="F1146" s="273"/>
      <c r="G1146" s="63"/>
      <c r="H1146" s="31"/>
    </row>
    <row r="1147" spans="1:8" ht="13.5" customHeight="1" x14ac:dyDescent="0.25">
      <c r="A1147" s="93">
        <v>24</v>
      </c>
      <c r="B1147" s="95" t="str">
        <f t="shared" si="75"/>
        <v>Jhabua</v>
      </c>
      <c r="C1147" s="124">
        <f t="shared" si="76"/>
        <v>0.74027282594400901</v>
      </c>
      <c r="D1147" s="271">
        <f t="shared" si="77"/>
        <v>0.72473053474511395</v>
      </c>
      <c r="E1147" s="272">
        <f t="shared" si="78"/>
        <v>-1.5542291198895053</v>
      </c>
      <c r="F1147" s="273"/>
      <c r="G1147" s="63"/>
      <c r="H1147" s="31"/>
    </row>
    <row r="1148" spans="1:8" ht="13.5" customHeight="1" x14ac:dyDescent="0.25">
      <c r="A1148" s="93">
        <v>25</v>
      </c>
      <c r="B1148" s="95" t="str">
        <f t="shared" si="75"/>
        <v>Katni</v>
      </c>
      <c r="C1148" s="124">
        <f t="shared" si="76"/>
        <v>0.5580578808793597</v>
      </c>
      <c r="D1148" s="271">
        <f t="shared" si="77"/>
        <v>0.9982125498476937</v>
      </c>
      <c r="E1148" s="272">
        <f t="shared" si="78"/>
        <v>44.015466896833402</v>
      </c>
      <c r="F1148" s="273"/>
      <c r="G1148" s="63"/>
      <c r="H1148" s="31"/>
    </row>
    <row r="1149" spans="1:8" ht="13.5" customHeight="1" x14ac:dyDescent="0.25">
      <c r="A1149" s="93">
        <v>26</v>
      </c>
      <c r="B1149" s="95" t="str">
        <f t="shared" si="75"/>
        <v>Khandwa</v>
      </c>
      <c r="C1149" s="124">
        <f t="shared" si="76"/>
        <v>0.70348283484248442</v>
      </c>
      <c r="D1149" s="271">
        <f t="shared" si="77"/>
        <v>0.96126043467524891</v>
      </c>
      <c r="E1149" s="272">
        <f t="shared" si="78"/>
        <v>25.77775998327645</v>
      </c>
      <c r="F1149" s="273"/>
      <c r="G1149" s="63"/>
      <c r="H1149" s="31"/>
    </row>
    <row r="1150" spans="1:8" ht="13.5" customHeight="1" x14ac:dyDescent="0.25">
      <c r="A1150" s="93">
        <v>27</v>
      </c>
      <c r="B1150" s="95" t="str">
        <f t="shared" si="75"/>
        <v>Khargone</v>
      </c>
      <c r="C1150" s="124">
        <f t="shared" si="76"/>
        <v>0.6640650325027232</v>
      </c>
      <c r="D1150" s="271">
        <f t="shared" si="77"/>
        <v>0.66394427126000854</v>
      </c>
      <c r="E1150" s="272">
        <f t="shared" si="78"/>
        <v>-1.2076124271465094E-2</v>
      </c>
      <c r="F1150" s="273"/>
      <c r="G1150" s="63"/>
      <c r="H1150" s="31"/>
    </row>
    <row r="1151" spans="1:8" ht="13.5" customHeight="1" x14ac:dyDescent="0.25">
      <c r="A1151" s="93">
        <v>28</v>
      </c>
      <c r="B1151" s="95" t="str">
        <f t="shared" si="75"/>
        <v>Mandla</v>
      </c>
      <c r="C1151" s="124">
        <f t="shared" si="76"/>
        <v>0.69665556605026024</v>
      </c>
      <c r="D1151" s="271">
        <f t="shared" si="77"/>
        <v>0.69726008741840384</v>
      </c>
      <c r="E1151" s="272">
        <f t="shared" si="78"/>
        <v>6.0452136814359569E-2</v>
      </c>
      <c r="F1151" s="273"/>
      <c r="G1151" s="63"/>
      <c r="H1151" s="31"/>
    </row>
    <row r="1152" spans="1:8" ht="13.5" customHeight="1" x14ac:dyDescent="0.25">
      <c r="A1152" s="93">
        <v>29</v>
      </c>
      <c r="B1152" s="95" t="str">
        <f t="shared" si="75"/>
        <v>Mandsaur</v>
      </c>
      <c r="C1152" s="124">
        <f t="shared" si="76"/>
        <v>0.61892539499703159</v>
      </c>
      <c r="D1152" s="271">
        <f t="shared" si="77"/>
        <v>0.57271611445770509</v>
      </c>
      <c r="E1152" s="272">
        <f t="shared" si="78"/>
        <v>-4.6209280539326496</v>
      </c>
      <c r="F1152" s="273"/>
      <c r="G1152" s="63"/>
      <c r="H1152" s="31"/>
    </row>
    <row r="1153" spans="1:8" ht="13.5" customHeight="1" x14ac:dyDescent="0.25">
      <c r="A1153" s="93">
        <v>30</v>
      </c>
      <c r="B1153" s="95" t="str">
        <f t="shared" si="75"/>
        <v>Morena</v>
      </c>
      <c r="C1153" s="124">
        <f t="shared" si="76"/>
        <v>0.64393510351328631</v>
      </c>
      <c r="D1153" s="271">
        <f t="shared" si="77"/>
        <v>0.64141279203464052</v>
      </c>
      <c r="E1153" s="272">
        <f t="shared" si="78"/>
        <v>-0.2522311478645789</v>
      </c>
      <c r="F1153" s="273"/>
      <c r="G1153" s="63"/>
      <c r="H1153" s="31"/>
    </row>
    <row r="1154" spans="1:8" ht="13.5" customHeight="1" x14ac:dyDescent="0.25">
      <c r="A1154" s="93">
        <v>31</v>
      </c>
      <c r="B1154" s="95" t="str">
        <f t="shared" si="75"/>
        <v>Narsinghpur</v>
      </c>
      <c r="C1154" s="124">
        <f t="shared" si="76"/>
        <v>0.65170111853633927</v>
      </c>
      <c r="D1154" s="271">
        <f t="shared" si="77"/>
        <v>0.64374130819721131</v>
      </c>
      <c r="E1154" s="272">
        <f t="shared" si="78"/>
        <v>-0.79598103391279595</v>
      </c>
      <c r="F1154" s="273"/>
      <c r="G1154" s="63"/>
      <c r="H1154" s="31"/>
    </row>
    <row r="1155" spans="1:8" ht="13.5" customHeight="1" x14ac:dyDescent="0.25">
      <c r="A1155" s="93">
        <v>32</v>
      </c>
      <c r="B1155" s="95" t="str">
        <f t="shared" si="75"/>
        <v>Neemuch</v>
      </c>
      <c r="C1155" s="124">
        <f t="shared" si="76"/>
        <v>0.52109285904074121</v>
      </c>
      <c r="D1155" s="271">
        <f t="shared" si="77"/>
        <v>0.67200256278533499</v>
      </c>
      <c r="E1155" s="272">
        <f t="shared" si="78"/>
        <v>15.090970374459378</v>
      </c>
      <c r="F1155" s="273"/>
      <c r="G1155" s="63"/>
      <c r="H1155" s="31"/>
    </row>
    <row r="1156" spans="1:8" ht="13.5" customHeight="1" x14ac:dyDescent="0.25">
      <c r="A1156" s="93">
        <v>33</v>
      </c>
      <c r="B1156" s="95" t="str">
        <f t="shared" si="75"/>
        <v>Panna</v>
      </c>
      <c r="C1156" s="124">
        <f t="shared" si="76"/>
        <v>0.68048020771664919</v>
      </c>
      <c r="D1156" s="271">
        <f t="shared" si="77"/>
        <v>0.68050210307483305</v>
      </c>
      <c r="E1156" s="272">
        <f t="shared" si="78"/>
        <v>2.1895358183865454E-3</v>
      </c>
      <c r="F1156" s="273"/>
      <c r="G1156" s="63"/>
      <c r="H1156" s="31"/>
    </row>
    <row r="1157" spans="1:8" ht="13.5" customHeight="1" x14ac:dyDescent="0.25">
      <c r="A1157" s="93">
        <v>34</v>
      </c>
      <c r="B1157" s="95" t="str">
        <f t="shared" si="75"/>
        <v>Raisen</v>
      </c>
      <c r="C1157" s="124">
        <f t="shared" si="76"/>
        <v>0.51945242031593941</v>
      </c>
      <c r="D1157" s="271">
        <f t="shared" si="77"/>
        <v>0.67219388685269155</v>
      </c>
      <c r="E1157" s="272">
        <f t="shared" si="78"/>
        <v>15.274146653675214</v>
      </c>
      <c r="F1157" s="273"/>
      <c r="G1157" s="63"/>
      <c r="H1157" s="31"/>
    </row>
    <row r="1158" spans="1:8" ht="13.5" customHeight="1" x14ac:dyDescent="0.25">
      <c r="A1158" s="93">
        <v>35</v>
      </c>
      <c r="B1158" s="95" t="str">
        <f t="shared" si="75"/>
        <v>Rajgarh</v>
      </c>
      <c r="C1158" s="124">
        <f t="shared" si="76"/>
        <v>0.60641399302903987</v>
      </c>
      <c r="D1158" s="271">
        <f t="shared" si="77"/>
        <v>0.63275863024675238</v>
      </c>
      <c r="E1158" s="272">
        <f t="shared" si="78"/>
        <v>2.6344637217712519</v>
      </c>
      <c r="F1158" s="273"/>
      <c r="G1158" s="63"/>
      <c r="H1158" s="31"/>
    </row>
    <row r="1159" spans="1:8" ht="13.5" customHeight="1" x14ac:dyDescent="0.25">
      <c r="A1159" s="93">
        <v>36</v>
      </c>
      <c r="B1159" s="95" t="str">
        <f t="shared" si="75"/>
        <v>Ratlam</v>
      </c>
      <c r="C1159" s="124">
        <f t="shared" si="76"/>
        <v>0.81413546377917845</v>
      </c>
      <c r="D1159" s="271">
        <f t="shared" si="77"/>
        <v>0.74747089615107065</v>
      </c>
      <c r="E1159" s="272">
        <f t="shared" si="78"/>
        <v>-6.66645676281078</v>
      </c>
      <c r="F1159" s="273"/>
      <c r="G1159" s="63"/>
      <c r="H1159" s="31"/>
    </row>
    <row r="1160" spans="1:8" ht="13.5" customHeight="1" x14ac:dyDescent="0.25">
      <c r="A1160" s="93">
        <v>37</v>
      </c>
      <c r="B1160" s="95" t="str">
        <f t="shared" si="75"/>
        <v>Rewa</v>
      </c>
      <c r="C1160" s="124">
        <f t="shared" si="76"/>
        <v>0.60712081663428918</v>
      </c>
      <c r="D1160" s="271">
        <f t="shared" si="77"/>
        <v>0.60538583234608201</v>
      </c>
      <c r="E1160" s="272">
        <f t="shared" si="78"/>
        <v>-0.17349842882071753</v>
      </c>
      <c r="F1160" s="273"/>
      <c r="G1160" s="63"/>
      <c r="H1160" s="31"/>
    </row>
    <row r="1161" spans="1:8" ht="13.5" customHeight="1" x14ac:dyDescent="0.25">
      <c r="A1161" s="93">
        <v>38</v>
      </c>
      <c r="B1161" s="95" t="str">
        <f t="shared" si="75"/>
        <v>Sagar</v>
      </c>
      <c r="C1161" s="124">
        <f t="shared" si="76"/>
        <v>0.70471012093698515</v>
      </c>
      <c r="D1161" s="271">
        <f t="shared" si="77"/>
        <v>0.68753464883800097</v>
      </c>
      <c r="E1161" s="272">
        <f t="shared" si="78"/>
        <v>-1.7175472098984179</v>
      </c>
      <c r="F1161" s="273"/>
      <c r="G1161" s="63"/>
      <c r="H1161" s="31"/>
    </row>
    <row r="1162" spans="1:8" ht="13.5" customHeight="1" x14ac:dyDescent="0.25">
      <c r="A1162" s="93">
        <v>39</v>
      </c>
      <c r="B1162" s="95" t="str">
        <f t="shared" si="75"/>
        <v>Satna</v>
      </c>
      <c r="C1162" s="124">
        <f t="shared" si="76"/>
        <v>0.61278539937439969</v>
      </c>
      <c r="D1162" s="271">
        <f t="shared" si="77"/>
        <v>0.61458525063164016</v>
      </c>
      <c r="E1162" s="272">
        <f t="shared" si="78"/>
        <v>0.17998512572404701</v>
      </c>
      <c r="F1162" s="273"/>
      <c r="G1162" s="63"/>
      <c r="H1162" s="31"/>
    </row>
    <row r="1163" spans="1:8" ht="13.5" customHeight="1" x14ac:dyDescent="0.25">
      <c r="A1163" s="93">
        <v>40</v>
      </c>
      <c r="B1163" s="95" t="str">
        <f t="shared" si="75"/>
        <v>Sehore</v>
      </c>
      <c r="C1163" s="124">
        <f t="shared" si="76"/>
        <v>0.64149590281356283</v>
      </c>
      <c r="D1163" s="271">
        <f t="shared" si="77"/>
        <v>0.62063189672219476</v>
      </c>
      <c r="E1163" s="272">
        <f t="shared" si="78"/>
        <v>-2.086400609136807</v>
      </c>
      <c r="F1163" s="273"/>
      <c r="G1163" s="63"/>
      <c r="H1163" s="31"/>
    </row>
    <row r="1164" spans="1:8" ht="13.5" customHeight="1" x14ac:dyDescent="0.25">
      <c r="A1164" s="93">
        <v>41</v>
      </c>
      <c r="B1164" s="95" t="str">
        <f t="shared" si="75"/>
        <v>Seoni</v>
      </c>
      <c r="C1164" s="124">
        <f t="shared" si="76"/>
        <v>0.7448549872358714</v>
      </c>
      <c r="D1164" s="271">
        <f t="shared" si="77"/>
        <v>0.74491045119370025</v>
      </c>
      <c r="E1164" s="272">
        <f t="shared" si="78"/>
        <v>5.5463957828849608E-3</v>
      </c>
      <c r="F1164" s="273"/>
      <c r="G1164" s="63"/>
      <c r="H1164" s="31"/>
    </row>
    <row r="1165" spans="1:8" ht="13.5" customHeight="1" x14ac:dyDescent="0.25">
      <c r="A1165" s="93">
        <v>42</v>
      </c>
      <c r="B1165" s="95" t="str">
        <f t="shared" si="75"/>
        <v>Shahdol</v>
      </c>
      <c r="C1165" s="124">
        <f t="shared" si="76"/>
        <v>0.61711608254309536</v>
      </c>
      <c r="D1165" s="271">
        <f t="shared" si="77"/>
        <v>0.44669419453594994</v>
      </c>
      <c r="E1165" s="272">
        <f t="shared" si="78"/>
        <v>-17.042188800714541</v>
      </c>
      <c r="F1165" s="273"/>
      <c r="G1165" s="63"/>
      <c r="H1165" s="31"/>
    </row>
    <row r="1166" spans="1:8" ht="13.5" customHeight="1" x14ac:dyDescent="0.25">
      <c r="A1166" s="93">
        <v>43</v>
      </c>
      <c r="B1166" s="95" t="str">
        <f t="shared" si="75"/>
        <v>Shajapur</v>
      </c>
      <c r="C1166" s="124">
        <f t="shared" si="76"/>
        <v>0.73710613868646158</v>
      </c>
      <c r="D1166" s="271">
        <f t="shared" si="77"/>
        <v>0.732720711024201</v>
      </c>
      <c r="E1166" s="272">
        <f t="shared" si="78"/>
        <v>-0.4385427662260577</v>
      </c>
      <c r="F1166" s="273"/>
      <c r="G1166" s="63"/>
      <c r="H1166" s="31"/>
    </row>
    <row r="1167" spans="1:8" ht="13.5" customHeight="1" x14ac:dyDescent="0.25">
      <c r="A1167" s="93">
        <v>44</v>
      </c>
      <c r="B1167" s="95" t="str">
        <f t="shared" si="75"/>
        <v>Sheopur</v>
      </c>
      <c r="C1167" s="124">
        <f t="shared" si="76"/>
        <v>0.69173579868089308</v>
      </c>
      <c r="D1167" s="271">
        <f t="shared" si="77"/>
        <v>0.67284618063607637</v>
      </c>
      <c r="E1167" s="272">
        <f t="shared" si="78"/>
        <v>-1.8889618044816703</v>
      </c>
      <c r="F1167" s="273"/>
      <c r="G1167" s="63"/>
      <c r="H1167" s="31"/>
    </row>
    <row r="1168" spans="1:8" ht="13.5" customHeight="1" x14ac:dyDescent="0.25">
      <c r="A1168" s="93">
        <v>45</v>
      </c>
      <c r="B1168" s="95" t="str">
        <f t="shared" si="75"/>
        <v>Shivpuri</v>
      </c>
      <c r="C1168" s="124">
        <f t="shared" si="76"/>
        <v>0.68101600765007264</v>
      </c>
      <c r="D1168" s="271">
        <f t="shared" si="77"/>
        <v>0.66389437106018701</v>
      </c>
      <c r="E1168" s="272">
        <f t="shared" si="78"/>
        <v>-1.7121636589885636</v>
      </c>
      <c r="F1168" s="273"/>
      <c r="G1168" s="63"/>
      <c r="H1168" s="31"/>
    </row>
    <row r="1169" spans="1:8" ht="13.5" customHeight="1" x14ac:dyDescent="0.25">
      <c r="A1169" s="93">
        <v>46</v>
      </c>
      <c r="B1169" s="95" t="str">
        <f t="shared" si="75"/>
        <v>Sidhi</v>
      </c>
      <c r="C1169" s="124">
        <f t="shared" si="76"/>
        <v>0.57264937643838132</v>
      </c>
      <c r="D1169" s="271">
        <f t="shared" si="77"/>
        <v>0.68048844641995399</v>
      </c>
      <c r="E1169" s="272">
        <f t="shared" si="78"/>
        <v>10.783906998157267</v>
      </c>
      <c r="F1169" s="273"/>
      <c r="G1169" s="63"/>
      <c r="H1169" s="31"/>
    </row>
    <row r="1170" spans="1:8" ht="13.5" customHeight="1" x14ac:dyDescent="0.25">
      <c r="A1170" s="93">
        <v>47</v>
      </c>
      <c r="B1170" s="95" t="str">
        <f t="shared" si="75"/>
        <v>Singroli</v>
      </c>
      <c r="C1170" s="124">
        <f t="shared" si="76"/>
        <v>0.62080860307343411</v>
      </c>
      <c r="D1170" s="271">
        <f t="shared" si="77"/>
        <v>0.60872478366546923</v>
      </c>
      <c r="E1170" s="272">
        <f t="shared" si="78"/>
        <v>-1.208381940796488</v>
      </c>
      <c r="F1170" s="273"/>
      <c r="G1170" s="63"/>
      <c r="H1170" s="31"/>
    </row>
    <row r="1171" spans="1:8" ht="13.5" customHeight="1" x14ac:dyDescent="0.25">
      <c r="A1171" s="93">
        <v>48</v>
      </c>
      <c r="B1171" s="95" t="str">
        <f t="shared" si="75"/>
        <v>Tikamgarh</v>
      </c>
      <c r="C1171" s="124">
        <f t="shared" si="76"/>
        <v>0.71836321781859247</v>
      </c>
      <c r="D1171" s="271">
        <f t="shared" si="77"/>
        <v>0.71397957249055188</v>
      </c>
      <c r="E1171" s="272">
        <f t="shared" si="78"/>
        <v>-0.43836453280405863</v>
      </c>
      <c r="F1171" s="273"/>
      <c r="G1171" s="63"/>
      <c r="H1171" s="31"/>
    </row>
    <row r="1172" spans="1:8" ht="13.5" customHeight="1" x14ac:dyDescent="0.25">
      <c r="A1172" s="93">
        <v>49</v>
      </c>
      <c r="B1172" s="95" t="str">
        <f t="shared" si="75"/>
        <v>Ujjain</v>
      </c>
      <c r="C1172" s="124">
        <f t="shared" si="76"/>
        <v>0.61256577865890072</v>
      </c>
      <c r="D1172" s="271">
        <f t="shared" si="77"/>
        <v>1.0023235159264323</v>
      </c>
      <c r="E1172" s="272">
        <f t="shared" si="78"/>
        <v>38.975773726753161</v>
      </c>
      <c r="F1172" s="273"/>
      <c r="G1172" s="63"/>
      <c r="H1172" s="31"/>
    </row>
    <row r="1173" spans="1:8" ht="13.5" customHeight="1" x14ac:dyDescent="0.25">
      <c r="A1173" s="93">
        <v>50</v>
      </c>
      <c r="B1173" s="95" t="str">
        <f t="shared" si="75"/>
        <v>Umaria</v>
      </c>
      <c r="C1173" s="124">
        <f t="shared" si="76"/>
        <v>0.61134938080734147</v>
      </c>
      <c r="D1173" s="271">
        <f t="shared" si="77"/>
        <v>0.61034804177936441</v>
      </c>
      <c r="E1173" s="272">
        <f t="shared" si="78"/>
        <v>-0.10013390279770551</v>
      </c>
      <c r="F1173" s="273"/>
      <c r="G1173" s="63"/>
      <c r="H1173" s="31"/>
    </row>
    <row r="1174" spans="1:8" ht="13.5" customHeight="1" x14ac:dyDescent="0.2">
      <c r="A1174" s="275"/>
      <c r="B1174" s="171" t="s">
        <v>100</v>
      </c>
      <c r="C1174" s="129">
        <f>E687</f>
        <v>0.64264727189590232</v>
      </c>
      <c r="D1174" s="129">
        <f>E1005</f>
        <v>0.66291540676452354</v>
      </c>
      <c r="E1174" s="276">
        <f t="shared" si="78"/>
        <v>2.0268134868621224</v>
      </c>
      <c r="F1174" s="121"/>
      <c r="G1174" s="7"/>
      <c r="H1174" s="31"/>
    </row>
    <row r="1175" spans="1:8" ht="14.25" customHeight="1" x14ac:dyDescent="0.2">
      <c r="A1175" s="177"/>
      <c r="B1175" s="178"/>
      <c r="C1175" s="179"/>
      <c r="D1175" s="179"/>
      <c r="E1175" s="180"/>
      <c r="F1175" s="172"/>
      <c r="G1175" s="181"/>
      <c r="H1175" s="31"/>
    </row>
    <row r="1176" spans="1:8" ht="18" customHeight="1" x14ac:dyDescent="0.2">
      <c r="A1176" s="133" t="s">
        <v>171</v>
      </c>
      <c r="E1176" s="31"/>
      <c r="F1176" s="31"/>
      <c r="G1176" s="31"/>
      <c r="H1176" s="31"/>
    </row>
    <row r="1177" spans="1:8" ht="6.75" customHeight="1" x14ac:dyDescent="0.2">
      <c r="A1177" s="216"/>
      <c r="E1177" s="31"/>
      <c r="F1177" s="31"/>
      <c r="G1177" s="31"/>
      <c r="H1177" s="31"/>
    </row>
    <row r="1178" spans="1:8" hidden="1" x14ac:dyDescent="0.2">
      <c r="A1178" s="216"/>
      <c r="E1178" s="31"/>
      <c r="F1178" s="31"/>
      <c r="G1178" s="31"/>
      <c r="H1178" s="31"/>
    </row>
    <row r="1179" spans="1:8" hidden="1" x14ac:dyDescent="0.2">
      <c r="A1179" s="217"/>
      <c r="B1179" s="217" t="s">
        <v>141</v>
      </c>
      <c r="C1179" s="217"/>
      <c r="D1179" s="217"/>
      <c r="E1179" s="152"/>
      <c r="F1179" s="152"/>
      <c r="G1179" s="152"/>
      <c r="H1179" s="31"/>
    </row>
    <row r="1180" spans="1:8" hidden="1" x14ac:dyDescent="0.2">
      <c r="A1180" s="217"/>
      <c r="B1180" s="217"/>
      <c r="C1180" s="217"/>
      <c r="D1180" s="217"/>
      <c r="E1180" s="152"/>
      <c r="F1180" s="152"/>
      <c r="G1180" s="152"/>
      <c r="H1180" s="31"/>
    </row>
    <row r="1181" spans="1:8" hidden="1" x14ac:dyDescent="0.2">
      <c r="A1181" s="217"/>
      <c r="B1181" s="217" t="s">
        <v>142</v>
      </c>
      <c r="E1181" s="218">
        <f>8581264*220*1.5/10000000</f>
        <v>283.181712</v>
      </c>
      <c r="F1181" s="152"/>
      <c r="G1181" s="152"/>
      <c r="H1181" s="31"/>
    </row>
    <row r="1182" spans="1:8" hidden="1" x14ac:dyDescent="0.2">
      <c r="A1182" s="217"/>
      <c r="B1182" s="217" t="s">
        <v>143</v>
      </c>
      <c r="E1182" s="218">
        <f>8581264*220*1/10000000</f>
        <v>188.78780800000001</v>
      </c>
      <c r="F1182" s="152"/>
      <c r="G1182" s="152"/>
      <c r="H1182" s="31"/>
    </row>
    <row r="1183" spans="1:8" hidden="1" x14ac:dyDescent="0.2">
      <c r="A1183" s="217"/>
      <c r="B1183" s="219" t="s">
        <v>14</v>
      </c>
      <c r="E1183" s="220">
        <f>E1182+E1181</f>
        <v>471.96951999999999</v>
      </c>
      <c r="F1183" s="152"/>
      <c r="G1183" s="152"/>
      <c r="H1183" s="31"/>
    </row>
    <row r="1184" spans="1:8" hidden="1" x14ac:dyDescent="0.2">
      <c r="A1184" s="217"/>
      <c r="B1184" s="217" t="s">
        <v>144</v>
      </c>
      <c r="E1184" s="218">
        <v>477.18</v>
      </c>
      <c r="F1184" s="152"/>
      <c r="G1184" s="152"/>
      <c r="H1184" s="31"/>
    </row>
    <row r="1185" spans="1:8" hidden="1" x14ac:dyDescent="0.2">
      <c r="A1185" s="217"/>
      <c r="B1185" s="219" t="s">
        <v>145</v>
      </c>
      <c r="E1185" s="220">
        <f>E1184-E1183</f>
        <v>5.2104800000000182</v>
      </c>
      <c r="F1185" s="152"/>
      <c r="G1185" s="152"/>
      <c r="H1185" s="31"/>
    </row>
    <row r="1186" spans="1:8" hidden="1" x14ac:dyDescent="0.2">
      <c r="A1186" s="217"/>
      <c r="B1186" s="217"/>
      <c r="C1186" s="221"/>
      <c r="D1186" s="217"/>
      <c r="E1186" s="152"/>
      <c r="F1186" s="152"/>
      <c r="G1186" s="152"/>
      <c r="H1186" s="31"/>
    </row>
    <row r="1187" spans="1:8" hidden="1" x14ac:dyDescent="0.2">
      <c r="A1187" s="217"/>
      <c r="B1187" s="217"/>
      <c r="C1187" s="221"/>
      <c r="D1187" s="217"/>
      <c r="E1187" s="152"/>
      <c r="F1187" s="152"/>
      <c r="G1187" s="152"/>
      <c r="H1187" s="31"/>
    </row>
    <row r="1188" spans="1:8" hidden="1" x14ac:dyDescent="0.2">
      <c r="A1188" s="217"/>
      <c r="B1188" s="217"/>
      <c r="C1188" s="221"/>
      <c r="D1188" s="217"/>
      <c r="E1188" s="152"/>
      <c r="F1188" s="152"/>
      <c r="G1188" s="152"/>
      <c r="H1188" s="31"/>
    </row>
    <row r="1189" spans="1:8" ht="7.5" customHeight="1" x14ac:dyDescent="0.2">
      <c r="A1189" s="31"/>
      <c r="B1189" s="31"/>
      <c r="C1189" s="31"/>
      <c r="D1189" s="31"/>
      <c r="E1189" s="31"/>
      <c r="F1189" s="31"/>
      <c r="G1189" s="31"/>
      <c r="H1189" s="31"/>
    </row>
    <row r="1190" spans="1:8" x14ac:dyDescent="0.2">
      <c r="A1190" s="133" t="s">
        <v>172</v>
      </c>
      <c r="G1190" s="31"/>
      <c r="H1190" s="31"/>
    </row>
    <row r="1191" spans="1:8" ht="36.75" customHeight="1" x14ac:dyDescent="0.2">
      <c r="A1191" s="134" t="s">
        <v>30</v>
      </c>
      <c r="B1191" s="134"/>
      <c r="C1191" s="135" t="s">
        <v>103</v>
      </c>
      <c r="D1191" s="135" t="s">
        <v>104</v>
      </c>
      <c r="E1191" s="135" t="s">
        <v>7</v>
      </c>
      <c r="F1191" s="135" t="s">
        <v>105</v>
      </c>
      <c r="G1191" s="31"/>
      <c r="H1191" s="31"/>
    </row>
    <row r="1192" spans="1:8" ht="13.5" customHeight="1" x14ac:dyDescent="0.2">
      <c r="A1192" s="18">
        <v>1</v>
      </c>
      <c r="B1192" s="18">
        <v>2</v>
      </c>
      <c r="C1192" s="18">
        <v>3</v>
      </c>
      <c r="D1192" s="18">
        <v>4</v>
      </c>
      <c r="E1192" s="18" t="s">
        <v>106</v>
      </c>
      <c r="F1192" s="18">
        <v>6</v>
      </c>
      <c r="G1192" s="31"/>
      <c r="H1192" s="31"/>
    </row>
    <row r="1193" spans="1:8" ht="27" customHeight="1" x14ac:dyDescent="0.2">
      <c r="A1193" s="137">
        <v>1</v>
      </c>
      <c r="B1193" s="19" t="s">
        <v>240</v>
      </c>
      <c r="C1193" s="277">
        <v>1506.26</v>
      </c>
      <c r="D1193" s="277">
        <v>1506.26</v>
      </c>
      <c r="E1193" s="278">
        <f>D1193-C1193</f>
        <v>0</v>
      </c>
      <c r="F1193" s="279">
        <f>E1193/C1193</f>
        <v>0</v>
      </c>
      <c r="G1193" s="78"/>
      <c r="H1193" s="31"/>
    </row>
    <row r="1194" spans="1:8" ht="25.5" x14ac:dyDescent="0.2">
      <c r="A1194" s="137">
        <v>2</v>
      </c>
      <c r="B1194" s="19" t="s">
        <v>264</v>
      </c>
      <c r="C1194" s="280">
        <v>0</v>
      </c>
      <c r="D1194" s="280">
        <v>0</v>
      </c>
      <c r="E1194" s="281">
        <f>D1194-C1194</f>
        <v>0</v>
      </c>
      <c r="F1194" s="279" t="e">
        <f>E1194/C1194</f>
        <v>#DIV/0!</v>
      </c>
      <c r="G1194" s="31"/>
      <c r="H1194" s="31"/>
    </row>
    <row r="1195" spans="1:8" ht="25.5" x14ac:dyDescent="0.2">
      <c r="A1195" s="137">
        <v>3</v>
      </c>
      <c r="B1195" s="19" t="s">
        <v>265</v>
      </c>
      <c r="C1195" s="277">
        <v>913.95</v>
      </c>
      <c r="D1195" s="277">
        <v>913.95</v>
      </c>
      <c r="E1195" s="282">
        <f>D1195-C1195</f>
        <v>0</v>
      </c>
      <c r="F1195" s="279">
        <f>E1195/C1195</f>
        <v>0</v>
      </c>
      <c r="G1195" s="31"/>
      <c r="H1195" s="31"/>
    </row>
    <row r="1196" spans="1:8" ht="15.75" customHeight="1" x14ac:dyDescent="0.2">
      <c r="A1196" s="137">
        <v>4</v>
      </c>
      <c r="B1196" s="283" t="s">
        <v>173</v>
      </c>
      <c r="C1196" s="284">
        <f>C1194+C1195</f>
        <v>913.95</v>
      </c>
      <c r="D1196" s="284">
        <f>D1194+D1195</f>
        <v>913.95</v>
      </c>
      <c r="E1196" s="284">
        <f>D1196-C1196</f>
        <v>0</v>
      </c>
      <c r="F1196" s="139">
        <f>E1196/C1196</f>
        <v>0</v>
      </c>
      <c r="G1196" s="31"/>
      <c r="H1196" s="31"/>
    </row>
    <row r="1197" spans="1:8" ht="15.75" customHeight="1" x14ac:dyDescent="0.2">
      <c r="A1197" s="86"/>
      <c r="B1197" s="285"/>
      <c r="C1197" s="286"/>
      <c r="D1197" s="286"/>
      <c r="E1197" s="286"/>
      <c r="F1197" s="286"/>
      <c r="G1197" s="31"/>
      <c r="H1197" s="31"/>
    </row>
    <row r="1198" spans="1:8" s="287" customFormat="1" x14ac:dyDescent="0.2">
      <c r="A1198" s="6" t="s">
        <v>263</v>
      </c>
      <c r="B1198" s="7"/>
      <c r="C1198" s="7"/>
      <c r="D1198" s="7"/>
      <c r="E1198" s="7"/>
      <c r="F1198" s="7"/>
      <c r="G1198" s="7"/>
      <c r="H1198" s="31"/>
    </row>
    <row r="1199" spans="1:8" x14ac:dyDescent="0.2">
      <c r="A1199" s="7"/>
      <c r="B1199" s="7"/>
      <c r="C1199" s="7"/>
      <c r="D1199" s="173" t="s">
        <v>147</v>
      </c>
      <c r="E1199" s="364"/>
      <c r="F1199" s="364"/>
      <c r="G1199" s="364"/>
      <c r="H1199" s="31"/>
    </row>
    <row r="1200" spans="1:8" ht="25.5" x14ac:dyDescent="0.2">
      <c r="A1200" s="49" t="s">
        <v>30</v>
      </c>
      <c r="B1200" s="49" t="s">
        <v>174</v>
      </c>
      <c r="C1200" s="49" t="str">
        <f>B1193</f>
        <v>Allocation for 2019-20</v>
      </c>
      <c r="D1200" s="49" t="s">
        <v>119</v>
      </c>
      <c r="E1200" s="49" t="s">
        <v>175</v>
      </c>
      <c r="F1200" s="49" t="s">
        <v>176</v>
      </c>
      <c r="G1200" s="49" t="s">
        <v>177</v>
      </c>
      <c r="H1200" s="31"/>
    </row>
    <row r="1201" spans="1:8" x14ac:dyDescent="0.2">
      <c r="A1201" s="288">
        <v>1</v>
      </c>
      <c r="B1201" s="288">
        <v>2</v>
      </c>
      <c r="C1201" s="288">
        <v>3</v>
      </c>
      <c r="D1201" s="288">
        <v>4</v>
      </c>
      <c r="E1201" s="288">
        <v>5</v>
      </c>
      <c r="F1201" s="288">
        <v>6</v>
      </c>
      <c r="G1201" s="288">
        <v>7</v>
      </c>
      <c r="H1201" s="31"/>
    </row>
    <row r="1202" spans="1:8" ht="25.5" x14ac:dyDescent="0.2">
      <c r="A1202" s="289">
        <v>1</v>
      </c>
      <c r="B1202" s="290" t="s">
        <v>178</v>
      </c>
      <c r="C1202" s="367">
        <v>1506.26</v>
      </c>
      <c r="D1202" s="367">
        <v>913.95</v>
      </c>
      <c r="E1202" s="367">
        <v>868.24</v>
      </c>
      <c r="F1202" s="371">
        <f>E1202/C1202</f>
        <v>0.57642106940368865</v>
      </c>
      <c r="G1202" s="374">
        <f>D1202-E1202</f>
        <v>45.710000000000036</v>
      </c>
      <c r="H1202" s="31"/>
    </row>
    <row r="1203" spans="1:8" ht="38.25" x14ac:dyDescent="0.2">
      <c r="A1203" s="289">
        <v>2</v>
      </c>
      <c r="B1203" s="290" t="s">
        <v>179</v>
      </c>
      <c r="C1203" s="368"/>
      <c r="D1203" s="368"/>
      <c r="E1203" s="369"/>
      <c r="F1203" s="372"/>
      <c r="G1203" s="375"/>
      <c r="H1203" s="31"/>
    </row>
    <row r="1204" spans="1:8" ht="25.5" x14ac:dyDescent="0.2">
      <c r="A1204" s="289">
        <v>3</v>
      </c>
      <c r="B1204" s="290" t="s">
        <v>180</v>
      </c>
      <c r="C1204" s="350"/>
      <c r="D1204" s="350"/>
      <c r="E1204" s="370"/>
      <c r="F1204" s="373"/>
      <c r="G1204" s="376"/>
      <c r="H1204" s="31"/>
    </row>
    <row r="1205" spans="1:8" x14ac:dyDescent="0.2">
      <c r="A1205" s="362" t="s">
        <v>14</v>
      </c>
      <c r="B1205" s="363"/>
      <c r="C1205" s="291">
        <f>SUM(C1202:C1204)</f>
        <v>1506.26</v>
      </c>
      <c r="D1205" s="291">
        <f>SUM(D1202:D1204)</f>
        <v>913.95</v>
      </c>
      <c r="E1205" s="291">
        <f>SUM(E1202:E1204)</f>
        <v>868.24</v>
      </c>
      <c r="F1205" s="292">
        <f>E1205/C1205</f>
        <v>0.57642106940368865</v>
      </c>
      <c r="G1205" s="291">
        <f>D1205-E1205</f>
        <v>45.710000000000036</v>
      </c>
      <c r="H1205" s="31"/>
    </row>
    <row r="1206" spans="1:8" ht="9.75" customHeight="1" x14ac:dyDescent="0.2">
      <c r="A1206" s="31"/>
      <c r="B1206" s="31"/>
      <c r="C1206" s="31"/>
      <c r="D1206" s="31"/>
      <c r="E1206" s="31"/>
      <c r="F1206" s="31"/>
      <c r="G1206" s="31"/>
      <c r="H1206" s="31"/>
    </row>
    <row r="1207" spans="1:8" x14ac:dyDescent="0.2">
      <c r="A1207" s="133" t="s">
        <v>181</v>
      </c>
      <c r="E1207" s="31"/>
      <c r="F1207" s="31"/>
      <c r="G1207" s="31"/>
      <c r="H1207" s="31"/>
    </row>
    <row r="1208" spans="1:8" ht="6.75" customHeight="1" x14ac:dyDescent="0.2">
      <c r="A1208" s="216"/>
      <c r="E1208" s="31"/>
      <c r="F1208" s="31"/>
      <c r="G1208" s="31"/>
      <c r="H1208" s="31"/>
    </row>
    <row r="1209" spans="1:8" hidden="1" x14ac:dyDescent="0.2">
      <c r="A1209" s="216"/>
      <c r="E1209" s="31"/>
      <c r="F1209" s="31"/>
      <c r="G1209" s="31"/>
      <c r="H1209" s="31"/>
    </row>
    <row r="1210" spans="1:8" hidden="1" x14ac:dyDescent="0.2">
      <c r="A1210" s="217"/>
      <c r="B1210" s="217" t="s">
        <v>141</v>
      </c>
      <c r="C1210" s="217"/>
      <c r="D1210" s="217"/>
      <c r="E1210" s="152"/>
      <c r="F1210" s="152"/>
      <c r="G1210" s="152"/>
      <c r="H1210" s="31"/>
    </row>
    <row r="1211" spans="1:8" hidden="1" x14ac:dyDescent="0.2">
      <c r="A1211" s="217"/>
      <c r="B1211" s="217"/>
      <c r="C1211" s="217"/>
      <c r="D1211" s="217"/>
      <c r="E1211" s="152"/>
      <c r="F1211" s="152"/>
      <c r="G1211" s="152"/>
      <c r="H1211" s="31"/>
    </row>
    <row r="1212" spans="1:8" hidden="1" x14ac:dyDescent="0.2">
      <c r="A1212" s="217"/>
      <c r="B1212" s="217" t="s">
        <v>142</v>
      </c>
      <c r="E1212" s="218">
        <f>8581264*220*1.5/10000000</f>
        <v>283.181712</v>
      </c>
      <c r="F1212" s="152"/>
      <c r="G1212" s="152"/>
      <c r="H1212" s="31"/>
    </row>
    <row r="1213" spans="1:8" hidden="1" x14ac:dyDescent="0.2">
      <c r="A1213" s="217"/>
      <c r="B1213" s="217" t="s">
        <v>143</v>
      </c>
      <c r="E1213" s="218">
        <f>8581264*220*1/10000000</f>
        <v>188.78780800000001</v>
      </c>
      <c r="F1213" s="152"/>
      <c r="G1213" s="152"/>
      <c r="H1213" s="31"/>
    </row>
    <row r="1214" spans="1:8" hidden="1" x14ac:dyDescent="0.2">
      <c r="A1214" s="217"/>
      <c r="B1214" s="219" t="s">
        <v>14</v>
      </c>
      <c r="E1214" s="220">
        <f>E1213+E1212</f>
        <v>471.96951999999999</v>
      </c>
      <c r="F1214" s="152"/>
      <c r="G1214" s="152"/>
      <c r="H1214" s="31"/>
    </row>
    <row r="1215" spans="1:8" hidden="1" x14ac:dyDescent="0.2">
      <c r="A1215" s="217"/>
      <c r="B1215" s="217" t="s">
        <v>144</v>
      </c>
      <c r="E1215" s="218">
        <v>477.18</v>
      </c>
      <c r="F1215" s="152"/>
      <c r="G1215" s="152"/>
      <c r="H1215" s="31"/>
    </row>
    <row r="1216" spans="1:8" hidden="1" x14ac:dyDescent="0.2">
      <c r="A1216" s="217"/>
      <c r="B1216" s="219" t="s">
        <v>145</v>
      </c>
      <c r="E1216" s="220">
        <f>E1215-E1214</f>
        <v>5.2104800000000182</v>
      </c>
      <c r="F1216" s="152"/>
      <c r="G1216" s="152"/>
      <c r="H1216" s="31"/>
    </row>
    <row r="1217" spans="1:8" hidden="1" x14ac:dyDescent="0.2">
      <c r="A1217" s="217"/>
      <c r="B1217" s="217"/>
      <c r="C1217" s="221"/>
      <c r="D1217" s="217"/>
      <c r="E1217" s="152"/>
      <c r="F1217" s="152"/>
      <c r="G1217" s="152"/>
      <c r="H1217" s="31"/>
    </row>
    <row r="1218" spans="1:8" hidden="1" x14ac:dyDescent="0.2">
      <c r="A1218" s="217"/>
      <c r="B1218" s="217"/>
      <c r="C1218" s="221"/>
      <c r="D1218" s="217"/>
      <c r="E1218" s="152"/>
      <c r="F1218" s="152"/>
      <c r="G1218" s="152"/>
      <c r="H1218" s="31"/>
    </row>
    <row r="1219" spans="1:8" hidden="1" x14ac:dyDescent="0.2">
      <c r="A1219" s="217"/>
      <c r="B1219" s="217"/>
      <c r="C1219" s="221"/>
      <c r="D1219" s="217"/>
      <c r="E1219" s="152"/>
      <c r="F1219" s="152"/>
      <c r="G1219" s="152"/>
      <c r="H1219" s="31"/>
    </row>
    <row r="1220" spans="1:8" ht="7.5" customHeight="1" x14ac:dyDescent="0.2">
      <c r="A1220" s="31"/>
      <c r="B1220" s="31"/>
      <c r="C1220" s="31"/>
      <c r="D1220" s="31"/>
      <c r="E1220" s="31"/>
      <c r="F1220" s="31"/>
      <c r="G1220" s="31"/>
      <c r="H1220" s="31"/>
    </row>
    <row r="1221" spans="1:8" x14ac:dyDescent="0.2">
      <c r="A1221" s="133" t="s">
        <v>182</v>
      </c>
      <c r="G1221" s="31"/>
      <c r="H1221" s="31"/>
    </row>
    <row r="1222" spans="1:8" ht="36" customHeight="1" x14ac:dyDescent="0.2">
      <c r="A1222" s="134" t="s">
        <v>30</v>
      </c>
      <c r="B1222" s="293"/>
      <c r="C1222" s="135" t="s">
        <v>103</v>
      </c>
      <c r="D1222" s="135" t="s">
        <v>104</v>
      </c>
      <c r="E1222" s="135" t="s">
        <v>7</v>
      </c>
      <c r="F1222" s="135" t="s">
        <v>105</v>
      </c>
      <c r="G1222" s="31"/>
      <c r="H1222" s="31"/>
    </row>
    <row r="1223" spans="1:8" ht="13.5" customHeight="1" x14ac:dyDescent="0.2">
      <c r="A1223" s="18">
        <v>1</v>
      </c>
      <c r="B1223" s="18">
        <v>2</v>
      </c>
      <c r="C1223" s="18">
        <v>3</v>
      </c>
      <c r="D1223" s="18">
        <v>4</v>
      </c>
      <c r="E1223" s="18" t="s">
        <v>106</v>
      </c>
      <c r="F1223" s="18">
        <v>6</v>
      </c>
      <c r="G1223" s="31"/>
      <c r="H1223" s="31"/>
    </row>
    <row r="1224" spans="1:8" ht="27" customHeight="1" x14ac:dyDescent="0.2">
      <c r="A1224" s="137">
        <v>1</v>
      </c>
      <c r="B1224" s="19" t="str">
        <f>B1193</f>
        <v>Allocation for 2019-20</v>
      </c>
      <c r="C1224" s="277">
        <v>2101.25</v>
      </c>
      <c r="D1224" s="277">
        <v>2101.25</v>
      </c>
      <c r="E1224" s="138">
        <f>D1224-C1224</f>
        <v>0</v>
      </c>
      <c r="F1224" s="294">
        <f>E1224/C1224</f>
        <v>0</v>
      </c>
      <c r="G1224" s="31"/>
      <c r="H1224" s="31"/>
    </row>
    <row r="1225" spans="1:8" ht="25.5" x14ac:dyDescent="0.2">
      <c r="A1225" s="137">
        <v>2</v>
      </c>
      <c r="B1225" s="19" t="str">
        <f>B1194</f>
        <v>Opening Balance as on 1.4.2019</v>
      </c>
      <c r="C1225" s="280">
        <v>187.3456116700001</v>
      </c>
      <c r="D1225" s="280">
        <v>187.3456116700001</v>
      </c>
      <c r="E1225" s="138">
        <f>D1225-C1225</f>
        <v>0</v>
      </c>
      <c r="F1225" s="294">
        <f>E1225/C1225</f>
        <v>0</v>
      </c>
      <c r="G1225" s="31"/>
      <c r="H1225" s="31"/>
    </row>
    <row r="1226" spans="1:8" ht="25.5" x14ac:dyDescent="0.2">
      <c r="A1226" s="137">
        <v>3</v>
      </c>
      <c r="B1226" s="19" t="str">
        <f>B1195</f>
        <v>Releasing during 2019-20</v>
      </c>
      <c r="C1226" s="282">
        <v>950.63999999999976</v>
      </c>
      <c r="D1226" s="282">
        <v>950.63999999999976</v>
      </c>
      <c r="E1226" s="138">
        <f>D1226-C1226</f>
        <v>0</v>
      </c>
      <c r="F1226" s="294">
        <f>E1226/C1226</f>
        <v>0</v>
      </c>
      <c r="G1226" s="31" t="s">
        <v>183</v>
      </c>
      <c r="H1226" s="31"/>
    </row>
    <row r="1227" spans="1:8" ht="15.75" customHeight="1" x14ac:dyDescent="0.2">
      <c r="A1227" s="137">
        <v>4</v>
      </c>
      <c r="B1227" s="283" t="s">
        <v>173</v>
      </c>
      <c r="C1227" s="284">
        <f>C1225+C1226</f>
        <v>1137.9856116699998</v>
      </c>
      <c r="D1227" s="284">
        <f>D1225+D1226</f>
        <v>1137.9856116699998</v>
      </c>
      <c r="E1227" s="284">
        <f>E1225+E1226</f>
        <v>0</v>
      </c>
      <c r="F1227" s="139">
        <f>E1227/C1227</f>
        <v>0</v>
      </c>
      <c r="G1227" s="31"/>
      <c r="H1227" s="31"/>
    </row>
    <row r="1228" spans="1:8" s="287" customFormat="1" x14ac:dyDescent="0.2">
      <c r="A1228" s="6" t="s">
        <v>261</v>
      </c>
      <c r="B1228" s="7"/>
      <c r="C1228" s="7"/>
      <c r="D1228" s="7"/>
      <c r="E1228" s="7"/>
      <c r="F1228" s="7"/>
      <c r="G1228" s="7"/>
      <c r="H1228" s="7"/>
    </row>
    <row r="1229" spans="1:8" x14ac:dyDescent="0.2">
      <c r="A1229" s="7"/>
      <c r="B1229" s="7"/>
      <c r="C1229" s="7"/>
      <c r="D1229" s="173" t="s">
        <v>147</v>
      </c>
      <c r="E1229" s="7"/>
      <c r="F1229" s="295"/>
      <c r="G1229" s="364"/>
      <c r="H1229" s="364"/>
    </row>
    <row r="1230" spans="1:8" ht="51" x14ac:dyDescent="0.2">
      <c r="A1230" s="49" t="str">
        <f>B1224</f>
        <v>Allocation for 2019-20</v>
      </c>
      <c r="B1230" s="49" t="s">
        <v>184</v>
      </c>
      <c r="C1230" s="49" t="s">
        <v>185</v>
      </c>
      <c r="D1230" s="49" t="s">
        <v>186</v>
      </c>
      <c r="E1230" s="49" t="s">
        <v>187</v>
      </c>
      <c r="F1230" s="49" t="s">
        <v>7</v>
      </c>
      <c r="G1230" s="49" t="s">
        <v>176</v>
      </c>
      <c r="H1230" s="49" t="s">
        <v>177</v>
      </c>
    </row>
    <row r="1231" spans="1:8" x14ac:dyDescent="0.2">
      <c r="A1231" s="296">
        <v>1</v>
      </c>
      <c r="B1231" s="296">
        <v>2</v>
      </c>
      <c r="C1231" s="296">
        <v>3</v>
      </c>
      <c r="D1231" s="296">
        <v>4</v>
      </c>
      <c r="E1231" s="296">
        <v>5</v>
      </c>
      <c r="F1231" s="296" t="s">
        <v>188</v>
      </c>
      <c r="G1231" s="296">
        <v>7</v>
      </c>
      <c r="H1231" s="297" t="s">
        <v>189</v>
      </c>
    </row>
    <row r="1232" spans="1:8" ht="18" customHeight="1" x14ac:dyDescent="0.2">
      <c r="A1232" s="345">
        <f>D1224</f>
        <v>2101.25</v>
      </c>
      <c r="B1232" s="345">
        <f>D1225+D1226</f>
        <v>1137.9856116699998</v>
      </c>
      <c r="C1232" s="291">
        <f>E625</f>
        <v>88307.26999999999</v>
      </c>
      <c r="D1232" s="291">
        <f>(C1232*1500)/100000</f>
        <v>1324.6090499999998</v>
      </c>
      <c r="E1232" s="291">
        <v>662.3</v>
      </c>
      <c r="F1232" s="291">
        <f>D1232-E1232</f>
        <v>662.30904999999984</v>
      </c>
      <c r="G1232" s="292">
        <f>E1232/A1232</f>
        <v>0.31519333729922661</v>
      </c>
      <c r="H1232" s="291">
        <f>B1232-E1232</f>
        <v>475.68561166999984</v>
      </c>
    </row>
    <row r="1233" spans="1:8" ht="12.75" customHeight="1" x14ac:dyDescent="0.2">
      <c r="A1233" s="177"/>
      <c r="B1233" s="178"/>
      <c r="C1233" s="179"/>
      <c r="D1233" s="179"/>
      <c r="E1233" s="180"/>
      <c r="F1233" s="172"/>
      <c r="G1233" s="181"/>
      <c r="H1233" s="7"/>
    </row>
    <row r="1234" spans="1:8" x14ac:dyDescent="0.2">
      <c r="A1234" s="6" t="s">
        <v>262</v>
      </c>
      <c r="B1234" s="7"/>
      <c r="C1234" s="7"/>
      <c r="D1234" s="7"/>
      <c r="E1234" s="7"/>
      <c r="F1234" s="7"/>
      <c r="G1234" s="7"/>
      <c r="H1234" s="7"/>
    </row>
    <row r="1235" spans="1:8" ht="6" customHeight="1" x14ac:dyDescent="0.2">
      <c r="A1235" s="192"/>
      <c r="B1235" s="31"/>
      <c r="C1235" s="31"/>
      <c r="D1235" s="31"/>
      <c r="E1235" s="31"/>
      <c r="F1235" s="31"/>
      <c r="G1235" s="31"/>
      <c r="H1235" s="31"/>
    </row>
    <row r="1236" spans="1:8" x14ac:dyDescent="0.2">
      <c r="A1236" s="298" t="s">
        <v>190</v>
      </c>
      <c r="C1236" s="188"/>
      <c r="D1236" s="188"/>
      <c r="E1236" s="188"/>
      <c r="F1236" s="141"/>
      <c r="G1236" s="141"/>
      <c r="H1236" s="31"/>
    </row>
    <row r="1237" spans="1:8" ht="5.25" customHeight="1" x14ac:dyDescent="0.2">
      <c r="A1237" s="133"/>
      <c r="F1237" s="31"/>
      <c r="G1237" s="31"/>
      <c r="H1237" s="31"/>
    </row>
    <row r="1238" spans="1:8" ht="13.5" customHeight="1" x14ac:dyDescent="0.2">
      <c r="A1238" s="299" t="s">
        <v>191</v>
      </c>
      <c r="B1238" s="300"/>
      <c r="C1238" s="300"/>
      <c r="D1238" s="300"/>
      <c r="E1238" s="300"/>
      <c r="F1238" s="301"/>
      <c r="G1238" s="31"/>
      <c r="H1238" s="31"/>
    </row>
    <row r="1239" spans="1:8" ht="13.5" customHeight="1" x14ac:dyDescent="0.2">
      <c r="A1239" s="299"/>
      <c r="B1239" s="300"/>
      <c r="C1239" s="300"/>
      <c r="D1239" s="300"/>
      <c r="E1239" s="300"/>
      <c r="F1239" s="301"/>
      <c r="G1239" s="31"/>
      <c r="H1239" s="31"/>
    </row>
    <row r="1240" spans="1:8" x14ac:dyDescent="0.2">
      <c r="A1240" s="358" t="s">
        <v>192</v>
      </c>
      <c r="B1240" s="358"/>
      <c r="C1240" s="358"/>
      <c r="D1240" s="358"/>
      <c r="E1240" s="358"/>
      <c r="F1240" s="31"/>
      <c r="G1240" s="31"/>
      <c r="H1240" s="31"/>
    </row>
    <row r="1241" spans="1:8" ht="25.5" x14ac:dyDescent="0.2">
      <c r="A1241" s="16" t="s">
        <v>193</v>
      </c>
      <c r="B1241" s="16" t="s">
        <v>194</v>
      </c>
      <c r="C1241" s="16" t="s">
        <v>195</v>
      </c>
      <c r="D1241" s="16" t="s">
        <v>196</v>
      </c>
      <c r="E1241" s="16" t="s">
        <v>197</v>
      </c>
      <c r="F1241" s="31"/>
      <c r="G1241" s="302"/>
      <c r="H1241" s="31"/>
    </row>
    <row r="1242" spans="1:8" ht="13.5" customHeight="1" x14ac:dyDescent="0.2">
      <c r="A1242" s="359" t="s">
        <v>198</v>
      </c>
      <c r="B1242" s="137" t="s">
        <v>199</v>
      </c>
      <c r="C1242" s="303"/>
      <c r="D1242" s="304">
        <v>23232</v>
      </c>
      <c r="E1242" s="304">
        <v>13939.08</v>
      </c>
      <c r="F1242" s="31"/>
      <c r="G1242" s="305"/>
      <c r="H1242" s="31"/>
    </row>
    <row r="1243" spans="1:8" ht="13.5" customHeight="1" x14ac:dyDescent="0.2">
      <c r="A1243" s="360"/>
      <c r="B1243" s="137" t="s">
        <v>200</v>
      </c>
      <c r="C1243" s="306"/>
      <c r="D1243" s="307">
        <v>44599</v>
      </c>
      <c r="E1243" s="308">
        <v>26759.4</v>
      </c>
      <c r="F1243" s="31"/>
      <c r="G1243" s="305"/>
      <c r="H1243" s="31"/>
    </row>
    <row r="1244" spans="1:8" ht="13.5" customHeight="1" x14ac:dyDescent="0.2">
      <c r="A1244" s="360"/>
      <c r="B1244" s="137" t="s">
        <v>201</v>
      </c>
      <c r="C1244" s="306" t="s">
        <v>202</v>
      </c>
      <c r="D1244" s="309">
        <v>29268</v>
      </c>
      <c r="E1244" s="138">
        <v>17560.8</v>
      </c>
      <c r="F1244" s="31"/>
      <c r="G1244" s="305"/>
      <c r="H1244" s="31"/>
    </row>
    <row r="1245" spans="1:8" ht="13.5" customHeight="1" x14ac:dyDescent="0.2">
      <c r="A1245" s="360"/>
      <c r="B1245" s="137" t="s">
        <v>203</v>
      </c>
      <c r="C1245" s="306"/>
      <c r="D1245" s="309">
        <v>0</v>
      </c>
      <c r="E1245" s="138">
        <v>0</v>
      </c>
      <c r="F1245" s="31"/>
      <c r="G1245" s="305"/>
      <c r="H1245" s="31"/>
    </row>
    <row r="1246" spans="1:8" ht="13.5" customHeight="1" x14ac:dyDescent="0.2">
      <c r="A1246" s="360"/>
      <c r="B1246" s="137" t="s">
        <v>204</v>
      </c>
      <c r="C1246" s="306"/>
      <c r="D1246" s="309">
        <v>0</v>
      </c>
      <c r="E1246" s="138">
        <v>0</v>
      </c>
      <c r="F1246" s="31"/>
      <c r="G1246" s="305"/>
      <c r="H1246" s="31"/>
    </row>
    <row r="1247" spans="1:8" ht="13.5" customHeight="1" x14ac:dyDescent="0.2">
      <c r="A1247" s="360"/>
      <c r="B1247" s="137" t="s">
        <v>205</v>
      </c>
      <c r="C1247" s="306"/>
      <c r="D1247" s="309">
        <v>1363</v>
      </c>
      <c r="E1247" s="138">
        <v>1574</v>
      </c>
      <c r="F1247" s="31"/>
      <c r="G1247" s="305"/>
      <c r="H1247" s="31"/>
    </row>
    <row r="1248" spans="1:8" ht="13.5" customHeight="1" x14ac:dyDescent="0.2">
      <c r="A1248" s="360"/>
      <c r="B1248" s="137" t="s">
        <v>206</v>
      </c>
      <c r="C1248" s="306"/>
      <c r="D1248" s="309">
        <v>2289</v>
      </c>
      <c r="E1248" s="138">
        <v>2643.7950000000001</v>
      </c>
      <c r="F1248" s="31"/>
      <c r="G1248" s="305"/>
      <c r="H1248" s="31"/>
    </row>
    <row r="1249" spans="1:9" ht="13.5" customHeight="1" x14ac:dyDescent="0.2">
      <c r="A1249" s="360"/>
      <c r="B1249" s="137" t="s">
        <v>207</v>
      </c>
      <c r="C1249" s="306"/>
      <c r="D1249" s="309">
        <v>2650</v>
      </c>
      <c r="E1249" s="138">
        <v>3670.77</v>
      </c>
      <c r="F1249" s="31"/>
      <c r="G1249" s="305"/>
      <c r="H1249" s="31"/>
    </row>
    <row r="1250" spans="1:9" ht="15.75" customHeight="1" x14ac:dyDescent="0.2">
      <c r="A1250" s="361"/>
      <c r="B1250" s="310" t="s">
        <v>208</v>
      </c>
      <c r="C1250" s="283"/>
      <c r="D1250" s="311">
        <f>SUM(D1242:D1249)</f>
        <v>103401</v>
      </c>
      <c r="E1250" s="284">
        <f>SUM(E1242:E1249)</f>
        <v>66147.845000000001</v>
      </c>
      <c r="F1250" s="31"/>
      <c r="G1250" s="162"/>
      <c r="H1250" s="31"/>
    </row>
    <row r="1251" spans="1:9" ht="13.5" customHeight="1" x14ac:dyDescent="0.2">
      <c r="A1251" s="312"/>
      <c r="B1251" s="313"/>
      <c r="C1251" s="313"/>
      <c r="E1251" s="313"/>
      <c r="F1251" s="301"/>
      <c r="G1251" s="31"/>
      <c r="H1251" s="31"/>
    </row>
    <row r="1252" spans="1:9" ht="13.5" customHeight="1" x14ac:dyDescent="0.2">
      <c r="A1252" s="314"/>
      <c r="B1252" s="315"/>
      <c r="C1252" s="315"/>
      <c r="D1252" s="315"/>
      <c r="E1252" s="315"/>
      <c r="F1252" s="315"/>
      <c r="G1252" s="7"/>
      <c r="H1252" s="31"/>
      <c r="I1252" s="1">
        <v>0</v>
      </c>
    </row>
    <row r="1253" spans="1:9" x14ac:dyDescent="0.2">
      <c r="A1253" s="6" t="s">
        <v>209</v>
      </c>
      <c r="B1253" s="7"/>
      <c r="C1253" s="7"/>
      <c r="D1253" s="7"/>
      <c r="E1253" s="7"/>
      <c r="F1253" s="7"/>
      <c r="G1253" s="7"/>
      <c r="H1253" s="31"/>
    </row>
    <row r="1254" spans="1:9" x14ac:dyDescent="0.2">
      <c r="A1254" s="349" t="s">
        <v>210</v>
      </c>
      <c r="B1254" s="351" t="s">
        <v>211</v>
      </c>
      <c r="C1254" s="352"/>
      <c r="D1254" s="353" t="s">
        <v>212</v>
      </c>
      <c r="E1254" s="353"/>
      <c r="F1254" s="354" t="s">
        <v>213</v>
      </c>
      <c r="G1254" s="354"/>
      <c r="H1254" s="31"/>
    </row>
    <row r="1255" spans="1:9" x14ac:dyDescent="0.2">
      <c r="A1255" s="350"/>
      <c r="B1255" s="316" t="s">
        <v>214</v>
      </c>
      <c r="C1255" s="317" t="s">
        <v>215</v>
      </c>
      <c r="D1255" s="137" t="s">
        <v>214</v>
      </c>
      <c r="E1255" s="137" t="s">
        <v>215</v>
      </c>
      <c r="F1255" s="93" t="s">
        <v>214</v>
      </c>
      <c r="G1255" s="93" t="s">
        <v>215</v>
      </c>
      <c r="H1255" s="31"/>
    </row>
    <row r="1256" spans="1:9" x14ac:dyDescent="0.2">
      <c r="A1256" s="236" t="s">
        <v>216</v>
      </c>
      <c r="B1256" s="37">
        <f>D1250</f>
        <v>103401</v>
      </c>
      <c r="C1256" s="160">
        <f>E1250</f>
        <v>66147.845000000001</v>
      </c>
      <c r="D1256" s="37">
        <f>D1250</f>
        <v>103401</v>
      </c>
      <c r="E1256" s="160">
        <v>68595.03</v>
      </c>
      <c r="F1256" s="73">
        <f>(D1256-B1256)/B1256</f>
        <v>0</v>
      </c>
      <c r="G1256" s="73">
        <f>(E1256-C1256)/C1256</f>
        <v>3.699568746343887E-2</v>
      </c>
      <c r="H1256" s="31"/>
    </row>
    <row r="1257" spans="1:9" ht="6.75" customHeight="1" x14ac:dyDescent="0.2">
      <c r="A1257" s="318"/>
      <c r="B1257" s="318"/>
      <c r="C1257" s="318"/>
      <c r="D1257" s="318"/>
      <c r="E1257" s="7"/>
      <c r="F1257" s="7"/>
      <c r="G1257" s="7"/>
      <c r="H1257" s="31"/>
    </row>
    <row r="1258" spans="1:9" x14ac:dyDescent="0.2">
      <c r="A1258" s="6" t="s">
        <v>259</v>
      </c>
      <c r="B1258" s="7"/>
      <c r="C1258" s="7"/>
      <c r="D1258" s="7"/>
      <c r="E1258" s="7"/>
      <c r="F1258" s="7"/>
      <c r="G1258" s="7"/>
      <c r="H1258" s="31"/>
    </row>
    <row r="1259" spans="1:9" ht="26.25" customHeight="1" x14ac:dyDescent="0.2">
      <c r="A1259" s="355" t="s">
        <v>260</v>
      </c>
      <c r="B1259" s="356"/>
      <c r="C1259" s="357" t="s">
        <v>256</v>
      </c>
      <c r="D1259" s="357"/>
      <c r="E1259" s="357" t="s">
        <v>217</v>
      </c>
      <c r="F1259" s="357"/>
      <c r="G1259" s="7"/>
      <c r="H1259" s="31"/>
    </row>
    <row r="1260" spans="1:9" x14ac:dyDescent="0.2">
      <c r="A1260" s="122" t="s">
        <v>214</v>
      </c>
      <c r="B1260" s="122" t="s">
        <v>218</v>
      </c>
      <c r="C1260" s="122" t="s">
        <v>214</v>
      </c>
      <c r="D1260" s="122" t="s">
        <v>218</v>
      </c>
      <c r="E1260" s="122" t="s">
        <v>214</v>
      </c>
      <c r="F1260" s="122" t="s">
        <v>219</v>
      </c>
      <c r="G1260" s="7"/>
      <c r="H1260" s="31"/>
    </row>
    <row r="1261" spans="1:9" x14ac:dyDescent="0.2">
      <c r="A1261" s="93">
        <v>1</v>
      </c>
      <c r="B1261" s="93">
        <v>2</v>
      </c>
      <c r="C1261" s="93">
        <v>3</v>
      </c>
      <c r="D1261" s="93">
        <v>4</v>
      </c>
      <c r="E1261" s="93">
        <v>5</v>
      </c>
      <c r="F1261" s="93">
        <v>6</v>
      </c>
      <c r="G1261" s="7"/>
      <c r="H1261" s="31"/>
    </row>
    <row r="1262" spans="1:9" ht="15.75" customHeight="1" x14ac:dyDescent="0.2">
      <c r="A1262" s="319">
        <f>B1256</f>
        <v>103401</v>
      </c>
      <c r="B1262" s="320">
        <f>C1256</f>
        <v>66147.845000000001</v>
      </c>
      <c r="C1262" s="321">
        <v>94697</v>
      </c>
      <c r="D1262" s="322">
        <v>60737.2</v>
      </c>
      <c r="E1262" s="323">
        <f>C1262/A1262</f>
        <v>0.91582286438235605</v>
      </c>
      <c r="F1262" s="323">
        <f>D1262/B1262</f>
        <v>0.91820376007714233</v>
      </c>
      <c r="G1262" s="7"/>
      <c r="H1262" s="31"/>
    </row>
    <row r="1263" spans="1:9" ht="12.75" customHeight="1" x14ac:dyDescent="0.2">
      <c r="A1263" s="324"/>
      <c r="B1263" s="228"/>
      <c r="C1263" s="239"/>
      <c r="D1263" s="239"/>
      <c r="E1263" s="240"/>
      <c r="F1263" s="168"/>
      <c r="G1263" s="234"/>
      <c r="H1263" s="31"/>
    </row>
    <row r="1264" spans="1:9" x14ac:dyDescent="0.2">
      <c r="A1264" s="298" t="s">
        <v>220</v>
      </c>
      <c r="F1264" s="31"/>
      <c r="G1264" s="325"/>
      <c r="H1264" s="31"/>
    </row>
    <row r="1265" spans="1:8" ht="6.75" customHeight="1" x14ac:dyDescent="0.2">
      <c r="A1265" s="133"/>
      <c r="F1265" s="31"/>
      <c r="G1265" s="31"/>
      <c r="H1265" s="31"/>
    </row>
    <row r="1266" spans="1:8" ht="9" customHeight="1" x14ac:dyDescent="0.2">
      <c r="A1266" s="299" t="s">
        <v>221</v>
      </c>
      <c r="F1266" s="31"/>
      <c r="G1266" s="31"/>
      <c r="H1266" s="31"/>
    </row>
    <row r="1267" spans="1:8" ht="13.5" customHeight="1" x14ac:dyDescent="0.2">
      <c r="A1267" s="326"/>
      <c r="B1267" s="327"/>
      <c r="C1267" s="300"/>
      <c r="D1267" s="300"/>
      <c r="E1267" s="300"/>
      <c r="F1267" s="301"/>
      <c r="G1267" s="31"/>
      <c r="H1267" s="31"/>
    </row>
    <row r="1268" spans="1:8" x14ac:dyDescent="0.2">
      <c r="A1268" s="358" t="s">
        <v>222</v>
      </c>
      <c r="B1268" s="358"/>
      <c r="C1268" s="358"/>
      <c r="D1268" s="358"/>
      <c r="E1268" s="358"/>
      <c r="F1268" s="31"/>
      <c r="G1268" s="31"/>
      <c r="H1268" s="31"/>
    </row>
    <row r="1269" spans="1:8" ht="25.5" x14ac:dyDescent="0.2">
      <c r="A1269" s="16" t="s">
        <v>193</v>
      </c>
      <c r="B1269" s="16" t="s">
        <v>194</v>
      </c>
      <c r="C1269" s="16" t="s">
        <v>195</v>
      </c>
      <c r="D1269" s="16" t="s">
        <v>196</v>
      </c>
      <c r="E1269" s="16" t="s">
        <v>197</v>
      </c>
      <c r="F1269" s="31"/>
      <c r="G1269" s="302"/>
      <c r="H1269" s="31"/>
    </row>
    <row r="1270" spans="1:8" ht="13.5" customHeight="1" x14ac:dyDescent="0.2">
      <c r="A1270" s="359" t="s">
        <v>198</v>
      </c>
      <c r="B1270" s="137" t="s">
        <v>199</v>
      </c>
      <c r="C1270" s="328"/>
      <c r="D1270" s="329">
        <v>57963</v>
      </c>
      <c r="E1270" s="303">
        <v>2898.15</v>
      </c>
      <c r="F1270" s="31"/>
      <c r="G1270" s="330"/>
      <c r="H1270" s="31"/>
    </row>
    <row r="1271" spans="1:8" ht="13.5" customHeight="1" x14ac:dyDescent="0.2">
      <c r="A1271" s="360"/>
      <c r="B1271" s="137" t="s">
        <v>200</v>
      </c>
      <c r="C1271" s="137"/>
      <c r="D1271" s="331">
        <v>33267</v>
      </c>
      <c r="E1271" s="309">
        <v>1663.35</v>
      </c>
      <c r="F1271" s="31"/>
      <c r="G1271" s="330"/>
      <c r="H1271" s="31"/>
    </row>
    <row r="1272" spans="1:8" ht="13.5" customHeight="1" x14ac:dyDescent="0.2">
      <c r="A1272" s="360"/>
      <c r="B1272" s="137" t="s">
        <v>201</v>
      </c>
      <c r="C1272" s="137"/>
      <c r="D1272" s="331">
        <v>5869</v>
      </c>
      <c r="E1272" s="138">
        <v>293.45</v>
      </c>
      <c r="F1272" s="31"/>
      <c r="G1272" s="330"/>
      <c r="H1272" s="31"/>
    </row>
    <row r="1273" spans="1:8" ht="13.5" customHeight="1" x14ac:dyDescent="0.2">
      <c r="A1273" s="360"/>
      <c r="B1273" s="137" t="s">
        <v>203</v>
      </c>
      <c r="C1273" s="137"/>
      <c r="D1273" s="331">
        <v>10432</v>
      </c>
      <c r="E1273" s="138">
        <v>521.6</v>
      </c>
      <c r="F1273" s="31"/>
      <c r="G1273" s="330"/>
      <c r="H1273" s="31"/>
    </row>
    <row r="1274" spans="1:8" ht="13.5" customHeight="1" x14ac:dyDescent="0.2">
      <c r="A1274" s="360"/>
      <c r="B1274" s="137" t="s">
        <v>204</v>
      </c>
      <c r="C1274" s="137"/>
      <c r="D1274" s="331">
        <v>0</v>
      </c>
      <c r="E1274" s="138">
        <v>0</v>
      </c>
      <c r="F1274" s="31"/>
      <c r="G1274" s="330"/>
      <c r="H1274" s="31"/>
    </row>
    <row r="1275" spans="1:8" ht="13.5" customHeight="1" x14ac:dyDescent="0.2">
      <c r="A1275" s="360"/>
      <c r="B1275" s="137" t="s">
        <v>223</v>
      </c>
      <c r="C1275" s="137"/>
      <c r="D1275" s="331">
        <v>0</v>
      </c>
      <c r="E1275" s="138">
        <v>0</v>
      </c>
      <c r="F1275" s="31"/>
      <c r="G1275" s="330"/>
      <c r="H1275" s="31"/>
    </row>
    <row r="1276" spans="1:8" ht="13.5" customHeight="1" x14ac:dyDescent="0.2">
      <c r="A1276" s="360"/>
      <c r="B1276" s="137" t="s">
        <v>205</v>
      </c>
      <c r="C1276" s="137"/>
      <c r="D1276" s="331">
        <v>0</v>
      </c>
      <c r="E1276" s="138">
        <v>0</v>
      </c>
      <c r="F1276" s="31"/>
      <c r="G1276" s="330"/>
      <c r="H1276" s="31"/>
    </row>
    <row r="1277" spans="1:8" ht="13.5" customHeight="1" x14ac:dyDescent="0.2">
      <c r="A1277" s="360"/>
      <c r="B1277" s="137" t="s">
        <v>206</v>
      </c>
      <c r="C1277" s="137"/>
      <c r="D1277" s="331">
        <v>0</v>
      </c>
      <c r="E1277" s="138">
        <v>0</v>
      </c>
      <c r="F1277" s="31"/>
      <c r="G1277" s="330"/>
      <c r="H1277" s="31"/>
    </row>
    <row r="1278" spans="1:8" ht="13.5" customHeight="1" x14ac:dyDescent="0.2">
      <c r="A1278" s="360"/>
      <c r="B1278" s="359" t="s">
        <v>224</v>
      </c>
      <c r="C1278" s="137" t="s">
        <v>225</v>
      </c>
      <c r="D1278" s="331">
        <v>9176</v>
      </c>
      <c r="E1278" s="138">
        <v>458.8</v>
      </c>
      <c r="F1278" s="31"/>
      <c r="G1278" s="105"/>
      <c r="H1278" s="31"/>
    </row>
    <row r="1279" spans="1:8" ht="13.5" customHeight="1" x14ac:dyDescent="0.2">
      <c r="A1279" s="360"/>
      <c r="B1279" s="361"/>
      <c r="C1279" s="137" t="s">
        <v>226</v>
      </c>
      <c r="D1279" s="331">
        <v>39136</v>
      </c>
      <c r="E1279" s="138">
        <v>1956.8</v>
      </c>
      <c r="F1279" s="332" t="s">
        <v>227</v>
      </c>
      <c r="G1279" s="105">
        <f>D1279+D1281</f>
        <v>88503</v>
      </c>
      <c r="H1279" s="31"/>
    </row>
    <row r="1280" spans="1:8" ht="13.5" customHeight="1" x14ac:dyDescent="0.2">
      <c r="A1280" s="360"/>
      <c r="B1280" s="359" t="s">
        <v>228</v>
      </c>
      <c r="C1280" s="137" t="s">
        <v>225</v>
      </c>
      <c r="D1280" s="331">
        <v>2565</v>
      </c>
      <c r="E1280" s="138">
        <f>D1280*5000/100000</f>
        <v>128.25</v>
      </c>
      <c r="F1280" s="332" t="s">
        <v>229</v>
      </c>
      <c r="G1280" s="105">
        <f>D1282-G1279</f>
        <v>119272</v>
      </c>
      <c r="H1280" s="31"/>
    </row>
    <row r="1281" spans="1:8" ht="13.5" customHeight="1" x14ac:dyDescent="0.2">
      <c r="A1281" s="360"/>
      <c r="B1281" s="361"/>
      <c r="C1281" s="137" t="s">
        <v>226</v>
      </c>
      <c r="D1281" s="331">
        <v>49367</v>
      </c>
      <c r="E1281" s="138">
        <f>D1281*5000/100000</f>
        <v>2468.35</v>
      </c>
      <c r="F1281" s="31"/>
      <c r="G1281" s="105"/>
      <c r="H1281" s="31"/>
    </row>
    <row r="1282" spans="1:8" ht="15.75" customHeight="1" x14ac:dyDescent="0.2">
      <c r="A1282" s="361"/>
      <c r="B1282" s="310" t="s">
        <v>208</v>
      </c>
      <c r="C1282" s="333"/>
      <c r="D1282" s="311">
        <f>SUM(D1270:D1281)</f>
        <v>207775</v>
      </c>
      <c r="E1282" s="284">
        <f>SUM(E1270:E1281)</f>
        <v>10388.75</v>
      </c>
      <c r="F1282" s="31"/>
      <c r="G1282" s="334"/>
      <c r="H1282" s="334"/>
    </row>
    <row r="1283" spans="1:8" ht="13.5" customHeight="1" x14ac:dyDescent="0.2">
      <c r="A1283" s="335"/>
      <c r="B1283" s="336"/>
      <c r="C1283" s="301"/>
      <c r="D1283" s="337"/>
      <c r="E1283" s="301"/>
      <c r="F1283" s="301"/>
      <c r="G1283" s="325"/>
      <c r="H1283" s="31"/>
    </row>
    <row r="1284" spans="1:8" x14ac:dyDescent="0.2">
      <c r="A1284" s="6" t="s">
        <v>230</v>
      </c>
      <c r="B1284" s="7"/>
      <c r="C1284" s="7"/>
      <c r="D1284" s="7"/>
      <c r="E1284" s="7"/>
      <c r="F1284" s="7"/>
      <c r="G1284" s="7"/>
      <c r="H1284" s="31"/>
    </row>
    <row r="1285" spans="1:8" x14ac:dyDescent="0.2">
      <c r="A1285" s="349" t="s">
        <v>210</v>
      </c>
      <c r="B1285" s="351" t="s">
        <v>211</v>
      </c>
      <c r="C1285" s="352"/>
      <c r="D1285" s="353" t="s">
        <v>212</v>
      </c>
      <c r="E1285" s="353"/>
      <c r="F1285" s="354" t="s">
        <v>213</v>
      </c>
      <c r="G1285" s="354"/>
      <c r="H1285" s="31"/>
    </row>
    <row r="1286" spans="1:8" x14ac:dyDescent="0.2">
      <c r="A1286" s="350"/>
      <c r="B1286" s="316" t="s">
        <v>214</v>
      </c>
      <c r="C1286" s="317" t="s">
        <v>215</v>
      </c>
      <c r="D1286" s="137" t="s">
        <v>214</v>
      </c>
      <c r="E1286" s="137" t="s">
        <v>215</v>
      </c>
      <c r="F1286" s="93" t="s">
        <v>214</v>
      </c>
      <c r="G1286" s="93" t="s">
        <v>215</v>
      </c>
      <c r="H1286" s="31"/>
    </row>
    <row r="1287" spans="1:8" x14ac:dyDescent="0.2">
      <c r="A1287" s="338" t="s">
        <v>258</v>
      </c>
      <c r="B1287" s="97">
        <f>D1282</f>
        <v>207775</v>
      </c>
      <c r="C1287" s="222">
        <f>E1282</f>
        <v>10388.75</v>
      </c>
      <c r="D1287" s="21">
        <f>D1282</f>
        <v>207775</v>
      </c>
      <c r="E1287" s="140">
        <f>E1282</f>
        <v>10388.75</v>
      </c>
      <c r="F1287" s="339">
        <f>(D1287-B1287)/B1287</f>
        <v>0</v>
      </c>
      <c r="G1287" s="339">
        <f>(E1287-C1287)/C1287</f>
        <v>0</v>
      </c>
      <c r="H1287" s="31"/>
    </row>
    <row r="1288" spans="1:8" ht="9" customHeight="1" x14ac:dyDescent="0.2">
      <c r="A1288" s="7"/>
      <c r="B1288" s="7"/>
      <c r="C1288" s="7"/>
      <c r="D1288" s="7"/>
      <c r="E1288" s="7"/>
      <c r="F1288" s="7"/>
      <c r="G1288" s="7"/>
      <c r="H1288" s="31"/>
    </row>
    <row r="1289" spans="1:8" x14ac:dyDescent="0.2">
      <c r="A1289" s="6" t="s">
        <v>255</v>
      </c>
      <c r="B1289" s="7"/>
      <c r="C1289" s="7"/>
      <c r="D1289" s="7"/>
      <c r="E1289" s="7"/>
      <c r="F1289" s="7"/>
      <c r="G1289" s="53"/>
      <c r="H1289" s="31"/>
    </row>
    <row r="1290" spans="1:8" ht="26.25" customHeight="1" x14ac:dyDescent="0.2">
      <c r="A1290" s="355" t="s">
        <v>257</v>
      </c>
      <c r="B1290" s="356"/>
      <c r="C1290" s="357" t="s">
        <v>256</v>
      </c>
      <c r="D1290" s="357"/>
      <c r="E1290" s="357" t="s">
        <v>217</v>
      </c>
      <c r="F1290" s="357"/>
      <c r="G1290" s="7"/>
      <c r="H1290" s="31"/>
    </row>
    <row r="1291" spans="1:8" x14ac:dyDescent="0.2">
      <c r="A1291" s="122" t="s">
        <v>214</v>
      </c>
      <c r="B1291" s="122" t="s">
        <v>218</v>
      </c>
      <c r="C1291" s="122" t="s">
        <v>214</v>
      </c>
      <c r="D1291" s="122" t="s">
        <v>218</v>
      </c>
      <c r="E1291" s="122" t="s">
        <v>214</v>
      </c>
      <c r="F1291" s="122" t="s">
        <v>219</v>
      </c>
      <c r="G1291" s="7"/>
      <c r="H1291" s="31"/>
    </row>
    <row r="1292" spans="1:8" x14ac:dyDescent="0.2">
      <c r="A1292" s="93">
        <v>1</v>
      </c>
      <c r="B1292" s="93">
        <v>2</v>
      </c>
      <c r="C1292" s="93">
        <v>3</v>
      </c>
      <c r="D1292" s="93">
        <v>4</v>
      </c>
      <c r="E1292" s="93">
        <v>5</v>
      </c>
      <c r="F1292" s="93">
        <v>6</v>
      </c>
      <c r="G1292" s="7"/>
      <c r="H1292" s="31"/>
    </row>
    <row r="1293" spans="1:8" ht="15.75" customHeight="1" x14ac:dyDescent="0.2">
      <c r="A1293" s="319">
        <f>D1282</f>
        <v>207775</v>
      </c>
      <c r="B1293" s="320">
        <f>E1282</f>
        <v>10388.75</v>
      </c>
      <c r="C1293" s="37">
        <v>207775</v>
      </c>
      <c r="D1293" s="340">
        <v>10388.75</v>
      </c>
      <c r="E1293" s="339">
        <f>C1293/A1293</f>
        <v>1</v>
      </c>
      <c r="F1293" s="339">
        <f>D1293/B1293</f>
        <v>1</v>
      </c>
      <c r="G1293" s="7"/>
      <c r="H1293" s="31"/>
    </row>
    <row r="1294" spans="1:8" ht="12.75" customHeight="1" x14ac:dyDescent="0.2">
      <c r="A1294" s="324"/>
      <c r="B1294" s="228"/>
      <c r="C1294" s="239"/>
      <c r="D1294" s="239"/>
      <c r="E1294" s="240"/>
      <c r="F1294" s="168"/>
      <c r="G1294" s="234"/>
      <c r="H1294" s="31"/>
    </row>
  </sheetData>
  <mergeCells count="56">
    <mergeCell ref="A9:H9"/>
    <mergeCell ref="A1:H1"/>
    <mergeCell ref="A2:H2"/>
    <mergeCell ref="A3:H3"/>
    <mergeCell ref="A5:H5"/>
    <mergeCell ref="A7:H7"/>
    <mergeCell ref="C40:D40"/>
    <mergeCell ref="A13:B13"/>
    <mergeCell ref="A21:B21"/>
    <mergeCell ref="A22:D22"/>
    <mergeCell ref="A29:D29"/>
    <mergeCell ref="A30:D30"/>
    <mergeCell ref="A37:G37"/>
    <mergeCell ref="C38:D38"/>
    <mergeCell ref="C39:D39"/>
    <mergeCell ref="I690:J690"/>
    <mergeCell ref="C41:D41"/>
    <mergeCell ref="C42:D42"/>
    <mergeCell ref="A43:C43"/>
    <mergeCell ref="A44:G44"/>
    <mergeCell ref="A100:H100"/>
    <mergeCell ref="A156:G156"/>
    <mergeCell ref="A213:G213"/>
    <mergeCell ref="A270:G270"/>
    <mergeCell ref="A327:G327"/>
    <mergeCell ref="A383:H383"/>
    <mergeCell ref="F689:H689"/>
    <mergeCell ref="A1061:B1061"/>
    <mergeCell ref="E1199:G1199"/>
    <mergeCell ref="C1202:C1204"/>
    <mergeCell ref="D1202:D1204"/>
    <mergeCell ref="E1202:E1204"/>
    <mergeCell ref="F1202:F1204"/>
    <mergeCell ref="G1202:G1204"/>
    <mergeCell ref="A1205:B1205"/>
    <mergeCell ref="G1229:H1229"/>
    <mergeCell ref="A1240:E1240"/>
    <mergeCell ref="A1242:A1250"/>
    <mergeCell ref="A1254:A1255"/>
    <mergeCell ref="B1254:C1254"/>
    <mergeCell ref="D1254:E1254"/>
    <mergeCell ref="F1254:G1254"/>
    <mergeCell ref="A1259:B1259"/>
    <mergeCell ref="C1259:D1259"/>
    <mergeCell ref="E1259:F1259"/>
    <mergeCell ref="A1268:E1268"/>
    <mergeCell ref="A1270:A1282"/>
    <mergeCell ref="B1278:B1279"/>
    <mergeCell ref="B1280:B1281"/>
    <mergeCell ref="A1285:A1286"/>
    <mergeCell ref="B1285:C1285"/>
    <mergeCell ref="D1285:E1285"/>
    <mergeCell ref="F1285:G1285"/>
    <mergeCell ref="A1290:B1290"/>
    <mergeCell ref="C1290:D1290"/>
    <mergeCell ref="E1290:F1290"/>
  </mergeCells>
  <printOptions horizontalCentered="1"/>
  <pageMargins left="0.23622047244094491" right="0" top="0" bottom="0" header="0.51181102362204722" footer="0.51181102362204722"/>
  <pageSetup paperSize="9" scale="81" orientation="portrait" r:id="rId1"/>
  <headerFooter alignWithMargins="0"/>
  <rowBreaks count="22" manualBreakCount="22">
    <brk id="42" max="8" man="1"/>
    <brk id="99" max="8" man="1"/>
    <brk id="155" max="8" man="1"/>
    <brk id="212" max="8" man="1"/>
    <brk id="268" max="8" man="1"/>
    <brk id="326" max="8" man="1"/>
    <brk id="382" max="8" man="1"/>
    <brk id="447" max="8" man="1"/>
    <brk id="508" max="8" man="1"/>
    <brk id="563" max="8" man="1"/>
    <brk id="626" max="8" man="1"/>
    <brk id="687" max="8" man="1"/>
    <brk id="745" max="8" man="1"/>
    <brk id="818" max="8" man="1"/>
    <brk id="886" max="8" man="1"/>
    <brk id="947" max="8" man="1"/>
    <brk id="948" max="8" man="1"/>
    <brk id="1005" max="8" man="1"/>
    <brk id="1061" max="8" man="1"/>
    <brk id="1117" max="8" man="1"/>
    <brk id="1188" max="8" man="1"/>
    <brk id="125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Madhy Pradesh (2)</vt:lpstr>
      <vt:lpstr>'Madhy Pradesh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2020-06-18T09:28:46Z</cp:lastPrinted>
  <dcterms:created xsi:type="dcterms:W3CDTF">2019-05-18T07:25:17Z</dcterms:created>
  <dcterms:modified xsi:type="dcterms:W3CDTF">2020-06-18T09:28:58Z</dcterms:modified>
</cp:coreProperties>
</file>